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4310"/>
  </bookViews>
  <sheets>
    <sheet name="block_motion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lcf180">[1]constants!$B$7</definedName>
    <definedName name="__lcf45">[1]constants!$B$5</definedName>
    <definedName name="__lcf90">[1]constants!$B$6</definedName>
    <definedName name="__qcb1">#REF!</definedName>
    <definedName name="__qcb2">#REF!</definedName>
    <definedName name="__qcb4">#REF!</definedName>
    <definedName name="__qpp1">#REF!</definedName>
    <definedName name="__qt126">#REF!</definedName>
    <definedName name="__qt226">#REF!</definedName>
    <definedName name="__qt234">#REF!</definedName>
    <definedName name="__qt2634">#REF!</definedName>
    <definedName name="__qt334">#REF!</definedName>
    <definedName name="__qt3426">#REF!</definedName>
    <definedName name="__syc172">#REF!</definedName>
    <definedName name="__syc174">#REF!</definedName>
    <definedName name="_lcf180">#REF!</definedName>
    <definedName name="_lcf45">#REF!</definedName>
    <definedName name="_lcf90">#REF!</definedName>
    <definedName name="_qcb1">#REF!</definedName>
    <definedName name="_qcb2">#REF!</definedName>
    <definedName name="_qcb4">#REF!</definedName>
    <definedName name="_qpp1">#REF!</definedName>
    <definedName name="_qt126">#REF!</definedName>
    <definedName name="_qt226">#REF!</definedName>
    <definedName name="_qt234">#REF!</definedName>
    <definedName name="_qt2634">#REF!</definedName>
    <definedName name="_qt334">#REF!</definedName>
    <definedName name="_qt3426">#REF!</definedName>
    <definedName name="_syc172">#REF!</definedName>
    <definedName name="_syc174">#REF!</definedName>
    <definedName name="a">#REF!</definedName>
    <definedName name="alphaxa">[2]front_end!$B$6</definedName>
    <definedName name="alphaxe">[2]front_end!$B$11</definedName>
    <definedName name="alphaxh">[2]front_end!$D$11</definedName>
    <definedName name="alphaxsp">[2]front_end!$D$6</definedName>
    <definedName name="alphaya">[2]front_end!$B$16</definedName>
    <definedName name="alphaye">[2]front_end!$B$21</definedName>
    <definedName name="alphayh">[2]front_end!$D$21</definedName>
    <definedName name="alphaysp">[2]front_end!$D$16</definedName>
    <definedName name="b">#REF!</definedName>
    <definedName name="betaxa">[2]front_end!$B$5</definedName>
    <definedName name="betaxe">[2]front_end!$B$10</definedName>
    <definedName name="betaxh">[2]front_end!$D$10</definedName>
    <definedName name="betaxsp">[2]front_end!$D$5</definedName>
    <definedName name="betaya">[2]front_end!$B$15</definedName>
    <definedName name="betaye">[2]front_end!$B$20</definedName>
    <definedName name="betayh">[2]front_end!$D$20</definedName>
    <definedName name="betaysp">[2]front_end!$D$15</definedName>
    <definedName name="c172100k">#REF!</definedName>
    <definedName name="c17210k">#REF!</definedName>
    <definedName name="c17220k">#REF!</definedName>
    <definedName name="c174100k">#REF!</definedName>
    <definedName name="c17410k">#REF!</definedName>
    <definedName name="c17420k">#REF!</definedName>
    <definedName name="cc">'[3]leak_spool+pump_collimator_chmb'!$O$11</definedName>
    <definedName name="cl">#REF!</definedName>
    <definedName name="Clight">[2]constants!$B$23</definedName>
    <definedName name="cp">#REF!</definedName>
    <definedName name="cs">#REF!</definedName>
    <definedName name="cu">#REF!</definedName>
    <definedName name="e">[2]constants!$B$10</definedName>
    <definedName name="ebeam">[2]constants!$B$13</definedName>
    <definedName name="emass">[2]constants!$B$25</definedName>
    <definedName name="epsilonx">[2]front_end!$B$25</definedName>
    <definedName name="epsilony">[2]front_end!$B$26</definedName>
    <definedName name="erest">[2]constants!$B$24</definedName>
    <definedName name="freq1">[3]shutter!$B$5</definedName>
    <definedName name="gamma">[2]constants!$B$15</definedName>
    <definedName name="gc">[2]constants!$B$17</definedName>
    <definedName name="ge">[2]constants!$B$18</definedName>
    <definedName name="height">#REF!</definedName>
    <definedName name="hga">#REF!</definedName>
    <definedName name="id">#REF!</definedName>
    <definedName name="inga">#REF!</definedName>
    <definedName name="inm">[2]constants!$B$2</definedName>
    <definedName name="inmm">[2]constants!#REF!</definedName>
    <definedName name="k">#REF!</definedName>
    <definedName name="kgsl">#REF!</definedName>
    <definedName name="L_coil">[3]shutter!$B$8</definedName>
    <definedName name="lctee">[2]constants!$B$75</definedName>
    <definedName name="le">#REF!</definedName>
    <definedName name="ltaper">#REF!</definedName>
    <definedName name="mga">[4]constants!$B$3</definedName>
    <definedName name="min">[2]constants!#REF!</definedName>
    <definedName name="mmin">[2]constants!#REF!</definedName>
    <definedName name="ncu">[2]constants!$B$37</definedName>
    <definedName name="od">#REF!</definedName>
    <definedName name="omega1">[3]shutter!$B$6</definedName>
    <definedName name="papsi">[2]constants!$B$4</definedName>
    <definedName name="pb">#REF!</definedName>
    <definedName name="pi">[2]constants!$B$9</definedName>
    <definedName name="Q_al">[2]constants!$B$45</definedName>
    <definedName name="Q_cu">[2]constants!$B$46</definedName>
    <definedName name="q10inch">#REF!</definedName>
    <definedName name="q150_1">#REF!</definedName>
    <definedName name="q300_1">#REF!</definedName>
    <definedName name="q300_2">#REF!</definedName>
    <definedName name="q8inch">#REF!</definedName>
    <definedName name="qbell">#REF!</definedName>
    <definedName name="qblw">#REF!</definedName>
    <definedName name="qc">[2]constants!$B$39</definedName>
    <definedName name="qcb1pump">#REF!</definedName>
    <definedName name="qcb2pump">#REF!</definedName>
    <definedName name="qcb3pump">#REF!</definedName>
    <definedName name="qcb4pump">#REF!</definedName>
    <definedName name="Qcu">#REF!</definedName>
    <definedName name="qdrift">#REF!</definedName>
    <definedName name="qe">[2]constants!$B$28</definedName>
    <definedName name="qgv">#REF!</definedName>
    <definedName name="qsst">#REF!</definedName>
    <definedName name="qt1_34">#REF!</definedName>
    <definedName name="qtrip">#REF!</definedName>
    <definedName name="qund">#REF!</definedName>
    <definedName name="R_coil">[3]shutter!$B$9</definedName>
    <definedName name="rho">[2]front_end!$B$2</definedName>
    <definedName name="rhow">[2]constants!$B$51</definedName>
    <definedName name="sb_const">[2]constants!$B$36</definedName>
    <definedName name="sp_1">'[3]leak_spool+pump_collimator_chmb'!$G$11</definedName>
    <definedName name="sp_2">'[3]leak_spool+pump_collimator_chmb'!$H$11</definedName>
    <definedName name="steel">#REF!</definedName>
    <definedName name="t_fwhm">[3]shutter!$B$3</definedName>
    <definedName name="T_per">[3]shutter!$B$7</definedName>
    <definedName name="tamb">#REF!</definedName>
    <definedName name="theta">[2]front_end!$B$4</definedName>
    <definedName name="thetabm2">[2]front_end!$D$4</definedName>
    <definedName name="thetamag">#REF!</definedName>
    <definedName name="thetaund">#REF!</definedName>
    <definedName name="time_0">[3]shutter!$B$4</definedName>
    <definedName name="time1">[3]shutter!$B$2</definedName>
    <definedName name="uf">[5]constants!$B$29</definedName>
    <definedName name="uo">[2]constants!$B$58</definedName>
    <definedName name="vc">'[3]leak_spool+pump_collimator_chmb'!$R$11</definedName>
    <definedName name="vpeak">[3]shutter!$B$1</definedName>
    <definedName name="vs">'[3]leak_spool+pump_collimator_chmb'!$P$11</definedName>
    <definedName name="xint">[2]front_end!$B$27</definedName>
    <definedName name="xmax">[2]front_end!$B$31</definedName>
    <definedName name="xpint">[2]front_end!$B$28</definedName>
    <definedName name="xpmax">[2]front_end!$B$32</definedName>
    <definedName name="yint">[2]front_end!$B$29</definedName>
    <definedName name="ymax">[2]front_end!$B$33</definedName>
    <definedName name="ypint">[2]front_end!$B$30</definedName>
    <definedName name="ypmax">[2]front_end!$B$34</definedName>
    <definedName name="zbm1">[2]front_end!$B$3</definedName>
    <definedName name="zbm2">[2]front_end!$D$3</definedName>
  </definedNames>
  <calcPr calcId="125725"/>
</workbook>
</file>

<file path=xl/calcChain.xml><?xml version="1.0" encoding="utf-8"?>
<calcChain xmlns="http://schemas.openxmlformats.org/spreadsheetml/2006/main">
  <c r="AI11" i="4"/>
  <c r="AH11"/>
  <c r="AJ11" s="1"/>
  <c r="AB11"/>
  <c r="Z11"/>
  <c r="Y11"/>
  <c r="AA11" s="1"/>
  <c r="S11"/>
  <c r="Q11"/>
  <c r="P11"/>
  <c r="R11" s="1"/>
  <c r="J11"/>
  <c r="H11"/>
  <c r="G11"/>
  <c r="I11" s="1"/>
  <c r="AK11" l="1"/>
</calcChain>
</file>

<file path=xl/sharedStrings.xml><?xml version="1.0" encoding="utf-8"?>
<sst xmlns="http://schemas.openxmlformats.org/spreadsheetml/2006/main" count="82" uniqueCount="28">
  <si>
    <t>(see page 433 of calculations)</t>
  </si>
  <si>
    <t>cap sensor</t>
  </si>
  <si>
    <t>is the block rotating</t>
  </si>
  <si>
    <t>+X,+Y Row</t>
  </si>
  <si>
    <t xml:space="preserve">polarity wrt Radia model </t>
  </si>
  <si>
    <t>inner vertical</t>
  </si>
  <si>
    <t>outer vertical</t>
  </si>
  <si>
    <t>outer horizontal</t>
  </si>
  <si>
    <t>about the corner?</t>
  </si>
  <si>
    <t>-X,+Y Row</t>
  </si>
  <si>
    <t>+X,-Y Row</t>
  </si>
  <si>
    <t>-X,-Y Row</t>
  </si>
  <si>
    <t>Polarity, gap</t>
  </si>
  <si>
    <t>Block S/N</t>
  </si>
  <si>
    <t>(+1 or -1)</t>
  </si>
  <si>
    <t>S1 (mm)</t>
  </si>
  <si>
    <t>S2 (mm)</t>
  </si>
  <si>
    <t>S3 (mm)</t>
  </si>
  <si>
    <t>theta (rads)</t>
  </si>
  <si>
    <r>
      <t xml:space="preserve">theta </t>
    </r>
    <r>
      <rPr>
        <sz val="10"/>
        <rFont val="Calibri"/>
        <family val="2"/>
      </rPr>
      <t>≥</t>
    </r>
    <r>
      <rPr>
        <sz val="10"/>
        <rFont val="Arial"/>
        <family val="2"/>
      </rPr>
      <t>0?</t>
    </r>
  </si>
  <si>
    <r>
      <rPr>
        <sz val="10"/>
        <rFont val="Calibri"/>
        <family val="2"/>
      </rPr>
      <t>∆</t>
    </r>
    <r>
      <rPr>
        <sz val="10"/>
        <rFont val="Arial"/>
        <family val="2"/>
      </rPr>
      <t>Y (mm)</t>
    </r>
  </si>
  <si>
    <r>
      <rPr>
        <sz val="10"/>
        <rFont val="Calibri"/>
        <family val="2"/>
      </rPr>
      <t>∆</t>
    </r>
    <r>
      <rPr>
        <sz val="10"/>
        <rFont val="Arial"/>
        <family val="2"/>
      </rPr>
      <t>X (mm)</t>
    </r>
  </si>
  <si>
    <t>theta &lt;0?</t>
  </si>
  <si>
    <t>theta &gt;0?</t>
  </si>
  <si>
    <t>circular ,13 mm</t>
  </si>
  <si>
    <t>sample</t>
  </si>
  <si>
    <t>X (mm)</t>
  </si>
  <si>
    <t>I1X (G-cm)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</si>
</sst>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 applyFont="1"/>
    <xf numFmtId="0" fontId="1" fillId="0" borderId="0" xfId="1"/>
    <xf numFmtId="0" fontId="1" fillId="2" borderId="0" xfId="1" applyFill="1"/>
    <xf numFmtId="0" fontId="1" fillId="2" borderId="0" xfId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2" borderId="0" xfId="1" quotePrefix="1" applyFont="1" applyFill="1" applyAlignment="1">
      <alignment horizontal="center"/>
    </xf>
    <xf numFmtId="0" fontId="1" fillId="2" borderId="0" xfId="1" applyFill="1" applyAlignment="1">
      <alignment horizontal="center"/>
    </xf>
    <xf numFmtId="164" fontId="1" fillId="0" borderId="0" xfId="1" applyNumberFormat="1"/>
    <xf numFmtId="165" fontId="1" fillId="0" borderId="0" xfId="1" applyNumberFormat="1"/>
    <xf numFmtId="165" fontId="1" fillId="0" borderId="0" xfId="1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endParaRPr lang="en-US" sz="1400"/>
          </a:p>
          <a:p>
            <a:pPr>
              <a:defRPr/>
            </a:pPr>
            <a:r>
              <a:rPr lang="en-US" sz="1400"/>
              <a:t>RADIA</a:t>
            </a:r>
            <a:r>
              <a:rPr lang="en-US" sz="1400" baseline="0"/>
              <a:t> single block perturbation of DF model; CP (35 mm) 13 mm gap</a:t>
            </a:r>
          </a:p>
          <a:p>
            <a:pPr>
              <a:defRPr/>
            </a:pPr>
            <a:r>
              <a:rPr lang="en-US" sz="1400"/>
              <a:t>I1X for .2</a:t>
            </a:r>
            <a:r>
              <a:rPr lang="en-US" sz="1400" baseline="0"/>
              <a:t> mrad </a:t>
            </a:r>
            <a:r>
              <a:rPr lang="en-US" sz="1400"/>
              <a:t>rotation</a:t>
            </a:r>
          </a:p>
        </c:rich>
      </c:tx>
      <c:layout>
        <c:manualLayout>
          <c:xMode val="edge"/>
          <c:yMode val="edge"/>
          <c:x val="0.24484225640214358"/>
          <c:y val="1.9512440944881898E-3"/>
        </c:manualLayout>
      </c:layout>
    </c:title>
    <c:plotArea>
      <c:layout>
        <c:manualLayout>
          <c:layoutTarget val="inner"/>
          <c:xMode val="edge"/>
          <c:yMode val="edge"/>
          <c:x val="3.1626230924969648E-2"/>
          <c:y val="0.11835328459837506"/>
          <c:w val="0.93680597423350787"/>
          <c:h val="0.85904522077938383"/>
        </c:manualLayout>
      </c:layout>
      <c:scatterChart>
        <c:scatterStyle val="smoothMarker"/>
        <c:ser>
          <c:idx val="0"/>
          <c:order val="0"/>
          <c:tx>
            <c:v>I1X for 0.2 mrad rotation</c:v>
          </c:tx>
          <c:spPr>
            <a:ln w="12700"/>
          </c:spPr>
          <c:marker>
            <c:symbol val="diamond"/>
            <c:size val="2"/>
          </c:marker>
          <c:xVal>
            <c:numRef>
              <c:f>block_motion!$A$20:$A$70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block_motion!$B$20:$B$70</c:f>
              <c:numCache>
                <c:formatCode>0.000</c:formatCode>
                <c:ptCount val="51"/>
                <c:pt idx="0">
                  <c:v>0.89282473829962306</c:v>
                </c:pt>
                <c:pt idx="1">
                  <c:v>0.96580692706358096</c:v>
                </c:pt>
                <c:pt idx="2">
                  <c:v>1.04093166424912</c:v>
                </c:pt>
                <c:pt idx="3">
                  <c:v>1.1158073399569</c:v>
                </c:pt>
                <c:pt idx="4">
                  <c:v>1.1881408450024999</c:v>
                </c:pt>
                <c:pt idx="5">
                  <c:v>1.25617770027673</c:v>
                </c:pt>
                <c:pt idx="6">
                  <c:v>1.3188141862962499</c:v>
                </c:pt>
                <c:pt idx="7">
                  <c:v>1.37541701081816</c:v>
                </c:pt>
                <c:pt idx="8">
                  <c:v>1.42551404584363</c:v>
                </c:pt>
                <c:pt idx="9">
                  <c:v>1.4684779347030901</c:v>
                </c:pt>
                <c:pt idx="10">
                  <c:v>1.50323227208196</c:v>
                </c:pt>
                <c:pt idx="11">
                  <c:v>1.5279449004676899</c:v>
                </c:pt>
                <c:pt idx="12">
                  <c:v>1.53964184298391</c:v>
                </c:pt>
                <c:pt idx="13">
                  <c:v>1.53365553505015</c:v>
                </c:pt>
                <c:pt idx="14">
                  <c:v>1.5028088107612201</c:v>
                </c:pt>
                <c:pt idx="15">
                  <c:v>1.4362589940238899</c:v>
                </c:pt>
                <c:pt idx="16">
                  <c:v>1.31804659895286</c:v>
                </c:pt>
                <c:pt idx="17">
                  <c:v>1.1257072656782801</c:v>
                </c:pt>
                <c:pt idx="18">
                  <c:v>0.82981460947954</c:v>
                </c:pt>
                <c:pt idx="19">
                  <c:v>0.39586976518557399</c:v>
                </c:pt>
                <c:pt idx="20">
                  <c:v>-0.20973935434810601</c:v>
                </c:pt>
                <c:pt idx="21">
                  <c:v>-1.00821767545652</c:v>
                </c:pt>
                <c:pt idx="22">
                  <c:v>-1.99116778647515</c:v>
                </c:pt>
                <c:pt idx="23">
                  <c:v>-3.1010342357470799</c:v>
                </c:pt>
                <c:pt idx="24">
                  <c:v>-4.2189859097991498</c:v>
                </c:pt>
                <c:pt idx="25">
                  <c:v>-5.1778935788435501</c:v>
                </c:pt>
                <c:pt idx="26">
                  <c:v>-5.8136169915157803</c:v>
                </c:pt>
                <c:pt idx="27">
                  <c:v>-6.0353528603590503</c:v>
                </c:pt>
                <c:pt idx="28">
                  <c:v>-5.8634456260138803</c:v>
                </c:pt>
                <c:pt idx="29">
                  <c:v>-5.4054140428741002</c:v>
                </c:pt>
                <c:pt idx="30">
                  <c:v>-4.7973710385087696</c:v>
                </c:pt>
                <c:pt idx="31">
                  <c:v>-4.1553129617228501</c:v>
                </c:pt>
                <c:pt idx="32">
                  <c:v>-3.55408229181629</c:v>
                </c:pt>
                <c:pt idx="33">
                  <c:v>-3.0276928370750298</c:v>
                </c:pt>
                <c:pt idx="34">
                  <c:v>-2.5804485347806199</c:v>
                </c:pt>
                <c:pt idx="35">
                  <c:v>-2.2012915417289198</c:v>
                </c:pt>
                <c:pt idx="36">
                  <c:v>-1.8756165523299899</c:v>
                </c:pt>
                <c:pt idx="37">
                  <c:v>-1.5914775417863301</c:v>
                </c:pt>
                <c:pt idx="38">
                  <c:v>-1.34094604717432</c:v>
                </c:pt>
                <c:pt idx="39">
                  <c:v>-1.11921145704981</c:v>
                </c:pt>
                <c:pt idx="40">
                  <c:v>-0.923382443931964</c:v>
                </c:pt>
                <c:pt idx="41">
                  <c:v>-0.75174082455000202</c:v>
                </c:pt>
                <c:pt idx="42">
                  <c:v>-0.603509465800811</c:v>
                </c:pt>
                <c:pt idx="43">
                  <c:v>-0.47899928451464702</c:v>
                </c:pt>
                <c:pt idx="44">
                  <c:v>-0.37996549812195801</c:v>
                </c:pt>
                <c:pt idx="45">
                  <c:v>-0.309908777610435</c:v>
                </c:pt>
                <c:pt idx="46">
                  <c:v>-0.27382465104353998</c:v>
                </c:pt>
                <c:pt idx="47">
                  <c:v>-0.276731297193818</c:v>
                </c:pt>
                <c:pt idx="48">
                  <c:v>-0.32080371112740502</c:v>
                </c:pt>
                <c:pt idx="49">
                  <c:v>-0.40250950839806099</c:v>
                </c:pt>
                <c:pt idx="50">
                  <c:v>-0.51234887223674497</c:v>
                </c:pt>
              </c:numCache>
            </c:numRef>
          </c:yVal>
          <c:smooth val="1"/>
        </c:ser>
        <c:axId val="106888576"/>
        <c:axId val="107005056"/>
      </c:scatterChart>
      <c:valAx>
        <c:axId val="106888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X(mm)</a:t>
                </a:r>
              </a:p>
            </c:rich>
          </c:tx>
          <c:layout>
            <c:manualLayout>
              <c:xMode val="edge"/>
              <c:yMode val="edge"/>
              <c:x val="0.51413156531749449"/>
              <c:y val="0.34036258267716546"/>
            </c:manualLayout>
          </c:layout>
        </c:title>
        <c:numFmt formatCode="General" sourceLinked="1"/>
        <c:minorTickMark val="in"/>
        <c:tickLblPos val="nextTo"/>
        <c:crossAx val="107005056"/>
        <c:crosses val="autoZero"/>
        <c:crossBetween val="midCat"/>
      </c:valAx>
      <c:valAx>
        <c:axId val="107005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I1X (G-cm)</a:t>
                </a:r>
              </a:p>
            </c:rich>
          </c:tx>
          <c:layout>
            <c:manualLayout>
              <c:xMode val="edge"/>
              <c:yMode val="edge"/>
              <c:x val="0.40382369939049872"/>
              <c:y val="0.50789190551181129"/>
            </c:manualLayout>
          </c:layout>
        </c:title>
        <c:numFmt formatCode="0.0" sourceLinked="0"/>
        <c:minorTickMark val="in"/>
        <c:tickLblPos val="nextTo"/>
        <c:crossAx val="106888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3337280647570462"/>
          <c:y val="0.14805857060075275"/>
          <c:w val="0.33872412098618038"/>
          <c:h val="5.7543081577809935E-2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876299</xdr:colOff>
      <xdr:row>20</xdr:row>
      <xdr:rowOff>19050</xdr:rowOff>
    </xdr:from>
    <xdr:to>
      <xdr:col>9</xdr:col>
      <xdr:colOff>209550</xdr:colOff>
      <xdr:row>56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819150</xdr:colOff>
      <xdr:row>22</xdr:row>
      <xdr:rowOff>76200</xdr:rowOff>
    </xdr:from>
    <xdr:to>
      <xdr:col>17</xdr:col>
      <xdr:colOff>161925</xdr:colOff>
      <xdr:row>56</xdr:row>
      <xdr:rowOff>19050</xdr:rowOff>
    </xdr:to>
    <xdr:pic>
      <xdr:nvPicPr>
        <xdr:cNvPr id="3" name="Picture 2" descr="block_perturbation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6399" t="29522" r="512" b="21672"/>
        <a:stretch>
          <a:fillRect/>
        </a:stretch>
      </xdr:blipFill>
      <xdr:spPr>
        <a:xfrm>
          <a:off x="13249275" y="3638550"/>
          <a:ext cx="10391775" cy="5448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cellaneous_technical/flow_cal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l5_upgrade/bl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XR\sxr_cal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XR\flow_calc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XR\SP3\Wiggler\wiggl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constants"/>
      <sheetName val="results"/>
    </sheetNames>
    <sheetDataSet>
      <sheetData sheetId="0"/>
      <sheetData sheetId="1">
        <row r="5">
          <cell r="B5">
            <v>0.35</v>
          </cell>
        </row>
        <row r="6">
          <cell r="B6">
            <v>0.75</v>
          </cell>
        </row>
        <row r="7">
          <cell r="B7">
            <v>1.5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tants"/>
      <sheetName val="roll_off_horiz_30mm"/>
      <sheetName val="roll_off"/>
      <sheetName val="vac_sim"/>
      <sheetName val="iterative&amp;misc_calcs"/>
      <sheetName val="SRW_results_mathematica"/>
      <sheetName val="front_end"/>
      <sheetName val="SRW_results"/>
      <sheetName val="Danfysik"/>
      <sheetName val="Energy vs. gap"/>
      <sheetName val="Radia"/>
      <sheetName val="hybrid_epu"/>
      <sheetName val="slac_resources_'12_ringwall"/>
      <sheetName val="epu140_endfields"/>
      <sheetName val="flow_calcs"/>
      <sheetName val="M2"/>
      <sheetName val="M0"/>
      <sheetName val="PPM_stackup"/>
      <sheetName val="I1_with_shims"/>
      <sheetName val="dynamic_shims"/>
      <sheetName val="end_designs"/>
      <sheetName val="spare_block_Br"/>
      <sheetName val="block_motion"/>
    </sheetNames>
    <sheetDataSet>
      <sheetData sheetId="0">
        <row r="2">
          <cell r="B2">
            <v>2.5399999999999999E-2</v>
          </cell>
        </row>
        <row r="4">
          <cell r="B4">
            <v>1.4505366985784741E-4</v>
          </cell>
        </row>
        <row r="9">
          <cell r="B9">
            <v>3.1415926535897931</v>
          </cell>
        </row>
        <row r="10">
          <cell r="B10">
            <v>2.71828</v>
          </cell>
        </row>
        <row r="13">
          <cell r="B13">
            <v>3000000000</v>
          </cell>
        </row>
        <row r="15">
          <cell r="B15">
            <v>5870.8529762289163</v>
          </cell>
        </row>
        <row r="17">
          <cell r="B17">
            <v>32.200000000000003</v>
          </cell>
        </row>
        <row r="18">
          <cell r="B18">
            <v>386.40000000000003</v>
          </cell>
        </row>
        <row r="23">
          <cell r="B23">
            <v>299792458</v>
          </cell>
        </row>
        <row r="24">
          <cell r="B24">
            <v>510999</v>
          </cell>
        </row>
        <row r="25">
          <cell r="B25">
            <v>9.1093896999999993E-31</v>
          </cell>
        </row>
        <row r="28">
          <cell r="B28">
            <v>1.6021770000000001E-19</v>
          </cell>
        </row>
        <row r="36">
          <cell r="B36">
            <v>5.6699999999999998E-8</v>
          </cell>
        </row>
        <row r="37">
          <cell r="B37">
            <v>1.9999999999999999E-6</v>
          </cell>
        </row>
        <row r="39">
          <cell r="B39">
            <v>3.0000000000000003E-20</v>
          </cell>
        </row>
        <row r="45">
          <cell r="B45">
            <v>4.9999999999999997E-12</v>
          </cell>
        </row>
        <row r="46">
          <cell r="B46">
            <v>4.9999999999999997E-12</v>
          </cell>
        </row>
        <row r="51">
          <cell r="B51">
            <v>997.00897308075787</v>
          </cell>
        </row>
        <row r="58">
          <cell r="B58">
            <v>1.2566370614359173E-6</v>
          </cell>
        </row>
        <row r="75">
          <cell r="B75">
            <v>1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>
            <v>7857</v>
          </cell>
        </row>
        <row r="3">
          <cell r="B3">
            <v>2671.7</v>
          </cell>
          <cell r="D3">
            <v>2671.7</v>
          </cell>
        </row>
        <row r="4">
          <cell r="B4">
            <v>8</v>
          </cell>
          <cell r="D4">
            <v>1</v>
          </cell>
        </row>
        <row r="5">
          <cell r="B5">
            <v>1.5720000000000001</v>
          </cell>
          <cell r="D5">
            <v>2.54</v>
          </cell>
        </row>
        <row r="6">
          <cell r="B6">
            <v>-1.3160000000000001</v>
          </cell>
          <cell r="D6">
            <v>2.0750000000000002</v>
          </cell>
        </row>
        <row r="10">
          <cell r="B10">
            <v>2.54</v>
          </cell>
          <cell r="D10">
            <v>1.5720000000000001</v>
          </cell>
        </row>
        <row r="11">
          <cell r="B11">
            <v>-2.0750000000000002</v>
          </cell>
          <cell r="D11">
            <v>1.3160000000000001</v>
          </cell>
        </row>
        <row r="15">
          <cell r="B15">
            <v>15.039</v>
          </cell>
          <cell r="D15">
            <v>13.567</v>
          </cell>
        </row>
        <row r="16">
          <cell r="B16">
            <v>1.901</v>
          </cell>
          <cell r="D16">
            <v>-3.2829999999999999</v>
          </cell>
        </row>
        <row r="20">
          <cell r="B20">
            <v>13.567</v>
          </cell>
          <cell r="D20">
            <v>15.039</v>
          </cell>
        </row>
        <row r="21">
          <cell r="B21">
            <v>3.2829999999999999</v>
          </cell>
          <cell r="D21">
            <v>-1.901</v>
          </cell>
        </row>
        <row r="25">
          <cell r="B25">
            <v>175</v>
          </cell>
        </row>
        <row r="26">
          <cell r="B26">
            <v>26</v>
          </cell>
        </row>
        <row r="27">
          <cell r="B27">
            <v>5.2</v>
          </cell>
        </row>
        <row r="28">
          <cell r="B28">
            <v>1.5</v>
          </cell>
        </row>
        <row r="29">
          <cell r="B29">
            <v>1.5049999999999999</v>
          </cell>
        </row>
        <row r="30">
          <cell r="B30">
            <v>0.4</v>
          </cell>
        </row>
        <row r="31">
          <cell r="B31">
            <v>39.4</v>
          </cell>
        </row>
        <row r="32">
          <cell r="B32">
            <v>5.2</v>
          </cell>
        </row>
        <row r="33">
          <cell r="B33">
            <v>11.2</v>
          </cell>
        </row>
        <row r="34">
          <cell r="B34">
            <v>2.2999999999999998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stants"/>
      <sheetName val="kb_vacsim_chart"/>
      <sheetName val="leak_nocollimator"/>
      <sheetName val="leak_collimator "/>
      <sheetName val="leak_spool+pump_collimator_chmb"/>
      <sheetName val="shutter"/>
      <sheetName val="couple-in_mirror_vibration"/>
      <sheetName val="misc. calcs"/>
      <sheetName val="vac_s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D11">
            <v>9.1611144760751062E-6</v>
          </cell>
          <cell r="G11">
            <v>2.9974281573699906</v>
          </cell>
          <cell r="H11">
            <v>75</v>
          </cell>
          <cell r="O11">
            <v>8.582206788619326E-2</v>
          </cell>
          <cell r="P11">
            <v>3.7398328737876643</v>
          </cell>
          <cell r="R11">
            <v>0.63</v>
          </cell>
        </row>
      </sheetData>
      <sheetData sheetId="5" refreshError="1">
        <row r="1">
          <cell r="B1">
            <v>95</v>
          </cell>
        </row>
        <row r="2">
          <cell r="B2">
            <v>2</v>
          </cell>
        </row>
        <row r="3">
          <cell r="B3">
            <v>4</v>
          </cell>
        </row>
        <row r="4">
          <cell r="B4">
            <v>2</v>
          </cell>
        </row>
        <row r="5">
          <cell r="B5">
            <v>50</v>
          </cell>
        </row>
        <row r="6">
          <cell r="B6">
            <v>314.15926535897933</v>
          </cell>
        </row>
        <row r="7">
          <cell r="B7">
            <v>20</v>
          </cell>
        </row>
        <row r="8">
          <cell r="B8">
            <v>0.02</v>
          </cell>
        </row>
        <row r="9">
          <cell r="B9">
            <v>15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constants"/>
      <sheetName val="results"/>
    </sheetNames>
    <sheetDataSet>
      <sheetData sheetId="0" refreshError="1"/>
      <sheetData sheetId="1" refreshError="1">
        <row r="3">
          <cell r="B3">
            <v>264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masks"/>
      <sheetName val="constants"/>
      <sheetName val="2 pumps, 300"/>
      <sheetName val="2 pumps,  300 data"/>
      <sheetName val="2 pumps, 500"/>
      <sheetName val="2 pumps, 500 data"/>
      <sheetName val="3 pumps, 150 "/>
      <sheetName val="3 pump, 150  data"/>
      <sheetName val="Sheet1"/>
      <sheetName val="3 pump,cu stripe,150 "/>
      <sheetName val="virtual_conditions"/>
      <sheetName val="warpage"/>
      <sheetName val="bl6_calcs"/>
      <sheetName val="pocket stack_up"/>
      <sheetName val="welds"/>
      <sheetName val="pump_support"/>
      <sheetName val="wiggler"/>
    </sheetNames>
    <sheetDataSet>
      <sheetData sheetId="0"/>
      <sheetData sheetId="1"/>
      <sheetData sheetId="2">
        <row r="29">
          <cell r="B29">
            <v>5.83</v>
          </cell>
        </row>
      </sheetData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K70"/>
  <sheetViews>
    <sheetView tabSelected="1" workbookViewId="0">
      <selection activeCell="J15" sqref="J15"/>
    </sheetView>
  </sheetViews>
  <sheetFormatPr defaultRowHeight="12.75"/>
  <cols>
    <col min="1" max="83" width="20.7109375" style="2" customWidth="1"/>
    <col min="84" max="16384" width="9.140625" style="2"/>
  </cols>
  <sheetData>
    <row r="7" spans="1:37">
      <c r="A7" s="1" t="s">
        <v>0</v>
      </c>
    </row>
    <row r="8" spans="1:37">
      <c r="B8" s="3"/>
      <c r="C8" s="3"/>
      <c r="D8" s="4" t="s">
        <v>1</v>
      </c>
      <c r="E8" s="4" t="s">
        <v>1</v>
      </c>
      <c r="F8" s="4" t="s">
        <v>1</v>
      </c>
      <c r="H8" s="5" t="s">
        <v>2</v>
      </c>
      <c r="K8" s="3"/>
      <c r="L8" s="3"/>
      <c r="M8" s="4" t="s">
        <v>1</v>
      </c>
      <c r="N8" s="4" t="s">
        <v>1</v>
      </c>
      <c r="O8" s="4" t="s">
        <v>1</v>
      </c>
      <c r="Q8" s="5" t="s">
        <v>2</v>
      </c>
      <c r="T8" s="3"/>
      <c r="U8" s="3"/>
      <c r="V8" s="4" t="s">
        <v>1</v>
      </c>
      <c r="W8" s="4" t="s">
        <v>1</v>
      </c>
      <c r="X8" s="4" t="s">
        <v>1</v>
      </c>
      <c r="Z8" s="5" t="s">
        <v>2</v>
      </c>
      <c r="AC8" s="3"/>
      <c r="AD8" s="3"/>
      <c r="AE8" s="4" t="s">
        <v>1</v>
      </c>
      <c r="AF8" s="4" t="s">
        <v>1</v>
      </c>
      <c r="AG8" s="4" t="s">
        <v>1</v>
      </c>
      <c r="AI8" s="5" t="s">
        <v>2</v>
      </c>
    </row>
    <row r="9" spans="1:37" s="6" customFormat="1">
      <c r="B9" s="7" t="s">
        <v>3</v>
      </c>
      <c r="C9" s="4" t="s">
        <v>4</v>
      </c>
      <c r="D9" s="8" t="s">
        <v>5</v>
      </c>
      <c r="E9" s="8" t="s">
        <v>6</v>
      </c>
      <c r="F9" s="8" t="s">
        <v>7</v>
      </c>
      <c r="H9" s="5" t="s">
        <v>8</v>
      </c>
      <c r="K9" s="7" t="s">
        <v>9</v>
      </c>
      <c r="L9" s="4" t="s">
        <v>4</v>
      </c>
      <c r="M9" s="8" t="s">
        <v>5</v>
      </c>
      <c r="N9" s="8" t="s">
        <v>6</v>
      </c>
      <c r="O9" s="8" t="s">
        <v>7</v>
      </c>
      <c r="Q9" s="5" t="s">
        <v>8</v>
      </c>
      <c r="T9" s="7" t="s">
        <v>10</v>
      </c>
      <c r="U9" s="4" t="s">
        <v>4</v>
      </c>
      <c r="V9" s="8" t="s">
        <v>5</v>
      </c>
      <c r="W9" s="8" t="s">
        <v>6</v>
      </c>
      <c r="X9" s="8" t="s">
        <v>7</v>
      </c>
      <c r="Z9" s="5" t="s">
        <v>8</v>
      </c>
      <c r="AC9" s="7" t="s">
        <v>11</v>
      </c>
      <c r="AD9" s="4" t="s">
        <v>4</v>
      </c>
      <c r="AE9" s="8" t="s">
        <v>5</v>
      </c>
      <c r="AF9" s="8" t="s">
        <v>6</v>
      </c>
      <c r="AG9" s="8" t="s">
        <v>7</v>
      </c>
      <c r="AI9" s="5" t="s">
        <v>8</v>
      </c>
    </row>
    <row r="10" spans="1:37" s="6" customFormat="1">
      <c r="A10" s="8" t="s">
        <v>12</v>
      </c>
      <c r="B10" s="8" t="s">
        <v>13</v>
      </c>
      <c r="C10" s="8" t="s">
        <v>14</v>
      </c>
      <c r="D10" s="8" t="s">
        <v>15</v>
      </c>
      <c r="E10" s="8" t="s">
        <v>16</v>
      </c>
      <c r="F10" s="4" t="s">
        <v>17</v>
      </c>
      <c r="G10" s="5" t="s">
        <v>18</v>
      </c>
      <c r="H10" s="5" t="s">
        <v>19</v>
      </c>
      <c r="I10" s="5" t="s">
        <v>20</v>
      </c>
      <c r="J10" s="5" t="s">
        <v>21</v>
      </c>
      <c r="K10" s="8" t="s">
        <v>13</v>
      </c>
      <c r="L10" s="8" t="s">
        <v>14</v>
      </c>
      <c r="M10" s="8" t="s">
        <v>15</v>
      </c>
      <c r="N10" s="8" t="s">
        <v>16</v>
      </c>
      <c r="O10" s="4" t="s">
        <v>17</v>
      </c>
      <c r="P10" s="5" t="s">
        <v>18</v>
      </c>
      <c r="Q10" s="5" t="s">
        <v>22</v>
      </c>
      <c r="R10" s="5" t="s">
        <v>20</v>
      </c>
      <c r="S10" s="5" t="s">
        <v>21</v>
      </c>
      <c r="T10" s="8" t="s">
        <v>13</v>
      </c>
      <c r="U10" s="8" t="s">
        <v>14</v>
      </c>
      <c r="V10" s="8" t="s">
        <v>15</v>
      </c>
      <c r="W10" s="8" t="s">
        <v>16</v>
      </c>
      <c r="X10" s="4" t="s">
        <v>17</v>
      </c>
      <c r="Y10" s="5" t="s">
        <v>18</v>
      </c>
      <c r="Z10" s="5" t="s">
        <v>22</v>
      </c>
      <c r="AA10" s="5" t="s">
        <v>20</v>
      </c>
      <c r="AB10" s="5" t="s">
        <v>21</v>
      </c>
      <c r="AC10" s="8" t="s">
        <v>13</v>
      </c>
      <c r="AD10" s="8" t="s">
        <v>14</v>
      </c>
      <c r="AE10" s="8" t="s">
        <v>15</v>
      </c>
      <c r="AF10" s="8" t="s">
        <v>16</v>
      </c>
      <c r="AG10" s="4" t="s">
        <v>17</v>
      </c>
      <c r="AH10" s="5" t="s">
        <v>18</v>
      </c>
      <c r="AI10" s="5" t="s">
        <v>23</v>
      </c>
      <c r="AJ10" s="5" t="s">
        <v>20</v>
      </c>
      <c r="AK10" s="5" t="s">
        <v>21</v>
      </c>
    </row>
    <row r="11" spans="1:37">
      <c r="A11" s="1" t="s">
        <v>24</v>
      </c>
      <c r="B11" s="1" t="s">
        <v>25</v>
      </c>
      <c r="C11" s="2">
        <v>1</v>
      </c>
      <c r="D11" s="2">
        <v>6.8399999999999997E-3</v>
      </c>
      <c r="E11" s="2">
        <v>1.7600000000000001E-3</v>
      </c>
      <c r="F11" s="2">
        <v>5.0000000000000001E-3</v>
      </c>
      <c r="G11" s="9">
        <f>(D11-E11)/25.4</f>
        <v>1.9999999999999998E-4</v>
      </c>
      <c r="H11" s="2" t="b">
        <f>G11&gt;=0</f>
        <v>1</v>
      </c>
      <c r="I11" s="10">
        <f>34.2*G11-D11</f>
        <v>0</v>
      </c>
      <c r="J11" s="10">
        <f>F11-25*G11</f>
        <v>0</v>
      </c>
      <c r="P11" s="2">
        <f>(N11-M11)/25.4</f>
        <v>0</v>
      </c>
      <c r="Q11" s="2" t="b">
        <f>P11&lt;=0</f>
        <v>1</v>
      </c>
      <c r="R11" s="2">
        <f>-34.2*P11-M11</f>
        <v>0</v>
      </c>
      <c r="S11" s="2">
        <f>-O11-25*P11</f>
        <v>0</v>
      </c>
      <c r="Y11" s="2">
        <f>(W11-V11)/25.4</f>
        <v>0</v>
      </c>
      <c r="Z11" s="2" t="b">
        <f>Y11&lt;=0</f>
        <v>1</v>
      </c>
      <c r="AA11" s="2">
        <f>34.2*Y11+V11</f>
        <v>0</v>
      </c>
      <c r="AB11" s="2">
        <f>X11+25*Y11</f>
        <v>0</v>
      </c>
      <c r="AH11" s="2">
        <f>(AE11-AF11)/25.4</f>
        <v>0</v>
      </c>
      <c r="AI11" s="2" t="b">
        <f>AH11&gt;=0</f>
        <v>1</v>
      </c>
      <c r="AJ11" s="2">
        <f>-34.2*AH11+AE11</f>
        <v>0</v>
      </c>
      <c r="AK11" s="2">
        <f>-AG11+25*AH11</f>
        <v>0</v>
      </c>
    </row>
    <row r="19" spans="1:2">
      <c r="A19" s="5" t="s">
        <v>26</v>
      </c>
      <c r="B19" s="5" t="s">
        <v>27</v>
      </c>
    </row>
    <row r="20" spans="1:2">
      <c r="A20" s="6">
        <v>-25</v>
      </c>
      <c r="B20" s="11">
        <v>0.89282473829962306</v>
      </c>
    </row>
    <row r="21" spans="1:2">
      <c r="A21" s="6">
        <v>-24</v>
      </c>
      <c r="B21" s="11">
        <v>0.96580692706358096</v>
      </c>
    </row>
    <row r="22" spans="1:2">
      <c r="A22" s="6">
        <v>-23</v>
      </c>
      <c r="B22" s="11">
        <v>1.04093166424912</v>
      </c>
    </row>
    <row r="23" spans="1:2">
      <c r="A23" s="6">
        <v>-22</v>
      </c>
      <c r="B23" s="11">
        <v>1.1158073399569</v>
      </c>
    </row>
    <row r="24" spans="1:2">
      <c r="A24" s="6">
        <v>-21</v>
      </c>
      <c r="B24" s="11">
        <v>1.1881408450024999</v>
      </c>
    </row>
    <row r="25" spans="1:2">
      <c r="A25" s="6">
        <v>-20</v>
      </c>
      <c r="B25" s="11">
        <v>1.25617770027673</v>
      </c>
    </row>
    <row r="26" spans="1:2">
      <c r="A26" s="6">
        <v>-19</v>
      </c>
      <c r="B26" s="11">
        <v>1.3188141862962499</v>
      </c>
    </row>
    <row r="27" spans="1:2">
      <c r="A27" s="6">
        <v>-18</v>
      </c>
      <c r="B27" s="11">
        <v>1.37541701081816</v>
      </c>
    </row>
    <row r="28" spans="1:2">
      <c r="A28" s="6">
        <v>-17</v>
      </c>
      <c r="B28" s="11">
        <v>1.42551404584363</v>
      </c>
    </row>
    <row r="29" spans="1:2">
      <c r="A29" s="6">
        <v>-16</v>
      </c>
      <c r="B29" s="11">
        <v>1.4684779347030901</v>
      </c>
    </row>
    <row r="30" spans="1:2">
      <c r="A30" s="6">
        <v>-15</v>
      </c>
      <c r="B30" s="11">
        <v>1.50323227208196</v>
      </c>
    </row>
    <row r="31" spans="1:2">
      <c r="A31" s="6">
        <v>-14</v>
      </c>
      <c r="B31" s="11">
        <v>1.5279449004676899</v>
      </c>
    </row>
    <row r="32" spans="1:2">
      <c r="A32" s="6">
        <v>-13</v>
      </c>
      <c r="B32" s="11">
        <v>1.53964184298391</v>
      </c>
    </row>
    <row r="33" spans="1:2">
      <c r="A33" s="6">
        <v>-12</v>
      </c>
      <c r="B33" s="11">
        <v>1.53365553505015</v>
      </c>
    </row>
    <row r="34" spans="1:2">
      <c r="A34" s="6">
        <v>-11</v>
      </c>
      <c r="B34" s="11">
        <v>1.5028088107612201</v>
      </c>
    </row>
    <row r="35" spans="1:2">
      <c r="A35" s="6">
        <v>-10</v>
      </c>
      <c r="B35" s="11">
        <v>1.4362589940238899</v>
      </c>
    </row>
    <row r="36" spans="1:2">
      <c r="A36" s="6">
        <v>-9</v>
      </c>
      <c r="B36" s="11">
        <v>1.31804659895286</v>
      </c>
    </row>
    <row r="37" spans="1:2">
      <c r="A37" s="6">
        <v>-8</v>
      </c>
      <c r="B37" s="11">
        <v>1.1257072656782801</v>
      </c>
    </row>
    <row r="38" spans="1:2">
      <c r="A38" s="6">
        <v>-7</v>
      </c>
      <c r="B38" s="11">
        <v>0.82981460947954</v>
      </c>
    </row>
    <row r="39" spans="1:2">
      <c r="A39" s="6">
        <v>-6</v>
      </c>
      <c r="B39" s="11">
        <v>0.39586976518557399</v>
      </c>
    </row>
    <row r="40" spans="1:2">
      <c r="A40" s="6">
        <v>-5</v>
      </c>
      <c r="B40" s="11">
        <v>-0.20973935434810601</v>
      </c>
    </row>
    <row r="41" spans="1:2">
      <c r="A41" s="6">
        <v>-4</v>
      </c>
      <c r="B41" s="11">
        <v>-1.00821767545652</v>
      </c>
    </row>
    <row r="42" spans="1:2">
      <c r="A42" s="6">
        <v>-3</v>
      </c>
      <c r="B42" s="11">
        <v>-1.99116778647515</v>
      </c>
    </row>
    <row r="43" spans="1:2">
      <c r="A43" s="6">
        <v>-2</v>
      </c>
      <c r="B43" s="11">
        <v>-3.1010342357470799</v>
      </c>
    </row>
    <row r="44" spans="1:2">
      <c r="A44" s="6">
        <v>-1</v>
      </c>
      <c r="B44" s="11">
        <v>-4.2189859097991498</v>
      </c>
    </row>
    <row r="45" spans="1:2">
      <c r="A45" s="6">
        <v>0</v>
      </c>
      <c r="B45" s="11">
        <v>-5.1778935788435501</v>
      </c>
    </row>
    <row r="46" spans="1:2">
      <c r="A46" s="6">
        <v>1</v>
      </c>
      <c r="B46" s="11">
        <v>-5.8136169915157803</v>
      </c>
    </row>
    <row r="47" spans="1:2">
      <c r="A47" s="6">
        <v>2</v>
      </c>
      <c r="B47" s="11">
        <v>-6.0353528603590503</v>
      </c>
    </row>
    <row r="48" spans="1:2">
      <c r="A48" s="6">
        <v>3</v>
      </c>
      <c r="B48" s="11">
        <v>-5.8634456260138803</v>
      </c>
    </row>
    <row r="49" spans="1:2">
      <c r="A49" s="6">
        <v>4</v>
      </c>
      <c r="B49" s="11">
        <v>-5.4054140428741002</v>
      </c>
    </row>
    <row r="50" spans="1:2">
      <c r="A50" s="6">
        <v>5</v>
      </c>
      <c r="B50" s="11">
        <v>-4.7973710385087696</v>
      </c>
    </row>
    <row r="51" spans="1:2">
      <c r="A51" s="6">
        <v>6</v>
      </c>
      <c r="B51" s="11">
        <v>-4.1553129617228501</v>
      </c>
    </row>
    <row r="52" spans="1:2">
      <c r="A52" s="6">
        <v>7</v>
      </c>
      <c r="B52" s="11">
        <v>-3.55408229181629</v>
      </c>
    </row>
    <row r="53" spans="1:2">
      <c r="A53" s="6">
        <v>8</v>
      </c>
      <c r="B53" s="11">
        <v>-3.0276928370750298</v>
      </c>
    </row>
    <row r="54" spans="1:2">
      <c r="A54" s="6">
        <v>9</v>
      </c>
      <c r="B54" s="11">
        <v>-2.5804485347806199</v>
      </c>
    </row>
    <row r="55" spans="1:2">
      <c r="A55" s="6">
        <v>10</v>
      </c>
      <c r="B55" s="11">
        <v>-2.2012915417289198</v>
      </c>
    </row>
    <row r="56" spans="1:2">
      <c r="A56" s="6">
        <v>11</v>
      </c>
      <c r="B56" s="11">
        <v>-1.8756165523299899</v>
      </c>
    </row>
    <row r="57" spans="1:2">
      <c r="A57" s="6">
        <v>12</v>
      </c>
      <c r="B57" s="11">
        <v>-1.5914775417863301</v>
      </c>
    </row>
    <row r="58" spans="1:2">
      <c r="A58" s="6">
        <v>13</v>
      </c>
      <c r="B58" s="11">
        <v>-1.34094604717432</v>
      </c>
    </row>
    <row r="59" spans="1:2">
      <c r="A59" s="6">
        <v>14</v>
      </c>
      <c r="B59" s="11">
        <v>-1.11921145704981</v>
      </c>
    </row>
    <row r="60" spans="1:2">
      <c r="A60" s="6">
        <v>15</v>
      </c>
      <c r="B60" s="11">
        <v>-0.923382443931964</v>
      </c>
    </row>
    <row r="61" spans="1:2">
      <c r="A61" s="6">
        <v>16</v>
      </c>
      <c r="B61" s="11">
        <v>-0.75174082455000202</v>
      </c>
    </row>
    <row r="62" spans="1:2">
      <c r="A62" s="6">
        <v>17</v>
      </c>
      <c r="B62" s="11">
        <v>-0.603509465800811</v>
      </c>
    </row>
    <row r="63" spans="1:2">
      <c r="A63" s="6">
        <v>18</v>
      </c>
      <c r="B63" s="11">
        <v>-0.47899928451464702</v>
      </c>
    </row>
    <row r="64" spans="1:2">
      <c r="A64" s="6">
        <v>19</v>
      </c>
      <c r="B64" s="11">
        <v>-0.37996549812195801</v>
      </c>
    </row>
    <row r="65" spans="1:2">
      <c r="A65" s="6">
        <v>20</v>
      </c>
      <c r="B65" s="11">
        <v>-0.309908777610435</v>
      </c>
    </row>
    <row r="66" spans="1:2">
      <c r="A66" s="6">
        <v>21</v>
      </c>
      <c r="B66" s="11">
        <v>-0.27382465104353998</v>
      </c>
    </row>
    <row r="67" spans="1:2">
      <c r="A67" s="6">
        <v>22</v>
      </c>
      <c r="B67" s="11">
        <v>-0.276731297193818</v>
      </c>
    </row>
    <row r="68" spans="1:2">
      <c r="A68" s="6">
        <v>23</v>
      </c>
      <c r="B68" s="11">
        <v>-0.32080371112740502</v>
      </c>
    </row>
    <row r="69" spans="1:2">
      <c r="A69" s="6">
        <v>24</v>
      </c>
      <c r="B69" s="11">
        <v>-0.40250950839806099</v>
      </c>
    </row>
    <row r="70" spans="1:2">
      <c r="A70" s="6">
        <v>25</v>
      </c>
      <c r="B70" s="11">
        <v>-0.51234887223674497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block_motion</vt:lpstr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ringwall</dc:creator>
  <cp:lastModifiedBy>ringwall</cp:lastModifiedBy>
  <dcterms:created xsi:type="dcterms:W3CDTF">2012-10-18T18:14:00Z</dcterms:created>
  <dcterms:modified xsi:type="dcterms:W3CDTF">2012-10-18T18:15:42Z</dcterms:modified>
</cp:coreProperties>
</file>