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XLEAP\XLEAP2 Round2\"/>
    </mc:Choice>
  </mc:AlternateContent>
  <xr:revisionPtr revIDLastSave="0" documentId="13_ncr:1_{E241885C-66AD-422A-B644-AABF4EE5E48E}" xr6:coauthVersionLast="46" xr6:coauthVersionMax="46" xr10:uidLastSave="{00000000-0000-0000-0000-000000000000}"/>
  <bookViews>
    <workbookView xWindow="30" yWindow="5865" windowWidth="15690" windowHeight="1452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6" i="2" l="1"/>
  <c r="I45" i="2"/>
  <c r="I44" i="2"/>
  <c r="G45" i="2"/>
  <c r="G44" i="2"/>
  <c r="E14" i="2"/>
  <c r="D14" i="2"/>
  <c r="C14" i="2"/>
  <c r="G47" i="2"/>
  <c r="H47" i="2"/>
  <c r="I47" i="2"/>
  <c r="K70" i="1"/>
  <c r="L70" i="1"/>
  <c r="M70" i="1"/>
  <c r="N70" i="1"/>
  <c r="K71" i="1"/>
  <c r="L71" i="1"/>
  <c r="M71" i="1"/>
  <c r="N71" i="1"/>
  <c r="M69" i="1"/>
  <c r="N69" i="1"/>
  <c r="L69" i="1"/>
  <c r="K69" i="1"/>
  <c r="E50" i="1"/>
  <c r="F50" i="1"/>
  <c r="G50" i="1"/>
  <c r="H50" i="1"/>
  <c r="E51" i="1"/>
  <c r="F51" i="1"/>
  <c r="G51" i="1"/>
  <c r="H51" i="1"/>
  <c r="I46" i="2" l="1"/>
  <c r="I22" i="2" s="1"/>
  <c r="H23" i="2"/>
  <c r="G46" i="2"/>
  <c r="H75" i="1"/>
  <c r="G75" i="1"/>
  <c r="F75" i="1"/>
  <c r="E75" i="1"/>
  <c r="H71" i="1"/>
  <c r="Q71" i="1" s="1"/>
  <c r="G71" i="1"/>
  <c r="P71" i="1" s="1"/>
  <c r="F71" i="1"/>
  <c r="O71" i="1" s="1"/>
  <c r="E71" i="1"/>
  <c r="H70" i="1"/>
  <c r="Q70" i="1" s="1"/>
  <c r="G70" i="1"/>
  <c r="P70" i="1" s="1"/>
  <c r="F70" i="1"/>
  <c r="O70" i="1" s="1"/>
  <c r="E70" i="1"/>
  <c r="H69" i="1"/>
  <c r="Q69" i="1" s="1"/>
  <c r="G69" i="1"/>
  <c r="P69" i="1" s="1"/>
  <c r="F69" i="1"/>
  <c r="O69" i="1" s="1"/>
  <c r="E69" i="1"/>
  <c r="I18" i="2" l="1"/>
  <c r="G28" i="2"/>
  <c r="G12" i="2"/>
  <c r="K12" i="2" s="1"/>
  <c r="H33" i="2"/>
  <c r="H20" i="2"/>
  <c r="I17" i="2"/>
  <c r="I25" i="2"/>
  <c r="H21" i="2"/>
  <c r="I26" i="2"/>
  <c r="H25" i="2"/>
  <c r="H34" i="2"/>
  <c r="G29" i="2"/>
  <c r="H28" i="2"/>
  <c r="I32" i="2"/>
  <c r="G20" i="2"/>
  <c r="G21" i="2"/>
  <c r="G30" i="2"/>
  <c r="H31" i="2"/>
  <c r="H17" i="2"/>
  <c r="G23" i="2"/>
  <c r="G34" i="2"/>
  <c r="G19" i="2"/>
  <c r="H24" i="2"/>
  <c r="G17" i="2"/>
  <c r="G25" i="2"/>
  <c r="G18" i="2"/>
  <c r="G27" i="2"/>
  <c r="G26" i="2"/>
  <c r="G24" i="2"/>
  <c r="G16" i="2"/>
  <c r="H18" i="2"/>
  <c r="H27" i="2"/>
  <c r="H26" i="2"/>
  <c r="H29" i="2"/>
  <c r="H19" i="2"/>
  <c r="H32" i="2"/>
  <c r="H22" i="2"/>
  <c r="H30" i="2"/>
  <c r="G32" i="2"/>
  <c r="I30" i="2"/>
  <c r="I20" i="2"/>
  <c r="I33" i="2"/>
  <c r="I23" i="2"/>
  <c r="I16" i="2"/>
  <c r="I29" i="2"/>
  <c r="I27" i="2"/>
  <c r="I28" i="2"/>
  <c r="I19" i="2"/>
  <c r="I31" i="2"/>
  <c r="I21" i="2"/>
  <c r="I34" i="2"/>
  <c r="I24" i="2"/>
  <c r="G33" i="2"/>
  <c r="G31" i="2"/>
  <c r="H16" i="2"/>
  <c r="G22" i="2"/>
  <c r="G9" i="2"/>
  <c r="G10" i="2"/>
  <c r="G13" i="2"/>
  <c r="K13" i="2" s="1"/>
  <c r="G7" i="2"/>
  <c r="G3" i="2"/>
  <c r="G4" i="2"/>
  <c r="G5" i="2"/>
  <c r="G8" i="2"/>
  <c r="G6" i="2"/>
  <c r="H9" i="2"/>
  <c r="H13" i="2"/>
  <c r="L13" i="2" s="1"/>
  <c r="H12" i="2"/>
  <c r="L12" i="2" s="1"/>
  <c r="H10" i="2"/>
  <c r="H8" i="2"/>
  <c r="H3" i="2"/>
  <c r="H4" i="2"/>
  <c r="H5" i="2"/>
  <c r="H7" i="2"/>
  <c r="H6" i="2"/>
  <c r="I3" i="2"/>
  <c r="I12" i="2"/>
  <c r="M12" i="2" s="1"/>
  <c r="I13" i="2"/>
  <c r="M13" i="2" s="1"/>
  <c r="I4" i="2"/>
  <c r="I5" i="2"/>
  <c r="I9" i="2"/>
  <c r="I6" i="2"/>
  <c r="I10" i="2"/>
  <c r="I7" i="2"/>
  <c r="I8" i="2"/>
  <c r="I82" i="1"/>
  <c r="H82" i="1"/>
  <c r="I81" i="1"/>
  <c r="H81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</calcChain>
</file>

<file path=xl/sharedStrings.xml><?xml version="1.0" encoding="utf-8"?>
<sst xmlns="http://schemas.openxmlformats.org/spreadsheetml/2006/main" count="160" uniqueCount="112">
  <si>
    <t>MMF11</t>
  </si>
  <si>
    <t>MMF12</t>
  </si>
  <si>
    <t>MMF10</t>
  </si>
  <si>
    <t>MMF03</t>
  </si>
  <si>
    <t>MMF06</t>
  </si>
  <si>
    <t>MMF02</t>
  </si>
  <si>
    <t>MMF09</t>
  </si>
  <si>
    <t>UNI01</t>
  </si>
  <si>
    <t>MMF01</t>
  </si>
  <si>
    <t>PM10TB1</t>
  </si>
  <si>
    <t>PM10TB2</t>
  </si>
  <si>
    <t>PM10TB3</t>
  </si>
  <si>
    <t>PM10TB4</t>
  </si>
  <si>
    <t>RFTB1</t>
  </si>
  <si>
    <t>RFTB2</t>
  </si>
  <si>
    <t>RFTB3</t>
  </si>
  <si>
    <t>PM11TB1</t>
  </si>
  <si>
    <t>PM11TB2</t>
  </si>
  <si>
    <t>PM11TB3</t>
  </si>
  <si>
    <t>PM11TB4</t>
  </si>
  <si>
    <t>USB1</t>
  </si>
  <si>
    <t>USB2</t>
  </si>
  <si>
    <t>USB3</t>
  </si>
  <si>
    <t>USB4</t>
  </si>
  <si>
    <t>USB5</t>
  </si>
  <si>
    <t>USB6</t>
  </si>
  <si>
    <t>LSB1</t>
  </si>
  <si>
    <t>LSB2</t>
  </si>
  <si>
    <t>LSB3</t>
  </si>
  <si>
    <t>LSB4</t>
  </si>
  <si>
    <t>LSB5</t>
  </si>
  <si>
    <t>LSB6</t>
  </si>
  <si>
    <t>SD2</t>
  </si>
  <si>
    <t>SD4</t>
  </si>
  <si>
    <t>SD5</t>
  </si>
  <si>
    <t>SD6</t>
  </si>
  <si>
    <t>SD7</t>
  </si>
  <si>
    <t>SD8</t>
  </si>
  <si>
    <t>RFTB4</t>
  </si>
  <si>
    <t>USB7</t>
  </si>
  <si>
    <t>USB8</t>
  </si>
  <si>
    <t>USB9</t>
  </si>
  <si>
    <t>USB10</t>
  </si>
  <si>
    <t>USB11</t>
  </si>
  <si>
    <t>USB12</t>
  </si>
  <si>
    <t>LSB7</t>
  </si>
  <si>
    <t>LSB8</t>
  </si>
  <si>
    <t>LSB9</t>
  </si>
  <si>
    <t>LSB10</t>
  </si>
  <si>
    <t>LSB11</t>
  </si>
  <si>
    <t>LSB12</t>
  </si>
  <si>
    <t>SD3</t>
  </si>
  <si>
    <t>SD1</t>
  </si>
  <si>
    <t>Z (m)</t>
  </si>
  <si>
    <t>Y (m)</t>
  </si>
  <si>
    <t>Z (in)</t>
  </si>
  <si>
    <t>X (in)</t>
  </si>
  <si>
    <t>Y (in)</t>
  </si>
  <si>
    <t>Fiducials on Magnetic Axis</t>
  </si>
  <si>
    <t>Control on Magnetic Axis</t>
  </si>
  <si>
    <t>PMs and RF Points on Magnetic Axis</t>
  </si>
  <si>
    <t>PM10</t>
  </si>
  <si>
    <t>PM11</t>
  </si>
  <si>
    <t>From Yurii</t>
  </si>
  <si>
    <t>Measured</t>
  </si>
  <si>
    <t>X (m)</t>
  </si>
  <si>
    <t>dX (mm)</t>
  </si>
  <si>
    <t>dY (mm)</t>
  </si>
  <si>
    <t>Ref Block</t>
  </si>
  <si>
    <t>RFM</t>
  </si>
  <si>
    <t xml:space="preserve">PM10 Granite with Yurii Shifts </t>
  </si>
  <si>
    <t>Device</t>
  </si>
  <si>
    <t>PM10M</t>
  </si>
  <si>
    <t>PM11M</t>
  </si>
  <si>
    <t>Mechanical Axis Location</t>
  </si>
  <si>
    <t>Jaw Origin</t>
  </si>
  <si>
    <t>UNI02</t>
  </si>
  <si>
    <t>TPG</t>
  </si>
  <si>
    <t>FTP01</t>
  </si>
  <si>
    <t>Measurements</t>
  </si>
  <si>
    <t>Z[mm]</t>
  </si>
  <si>
    <t>Y[mm]</t>
  </si>
  <si>
    <t>X[mm]</t>
  </si>
  <si>
    <t>Yurii</t>
  </si>
  <si>
    <t>URM</t>
  </si>
  <si>
    <t>DRM</t>
  </si>
  <si>
    <t>MA</t>
  </si>
  <si>
    <t>AVG</t>
  </si>
  <si>
    <t>PM coordinate system</t>
  </si>
  <si>
    <t>Delta Yurii, Alignment</t>
  </si>
  <si>
    <t>PM101</t>
  </si>
  <si>
    <t>PM102</t>
  </si>
  <si>
    <t>PM103</t>
  </si>
  <si>
    <t>PM104</t>
  </si>
  <si>
    <t>PM111</t>
  </si>
  <si>
    <t>PM112</t>
  </si>
  <si>
    <t>PM113</t>
  </si>
  <si>
    <t>PM114</t>
  </si>
  <si>
    <t>RFB1</t>
  </si>
  <si>
    <t>RFB2</t>
  </si>
  <si>
    <t>RFB3</t>
  </si>
  <si>
    <t>RFB4</t>
  </si>
  <si>
    <t>TB1</t>
  </si>
  <si>
    <t>TB2</t>
  </si>
  <si>
    <t>TB3</t>
  </si>
  <si>
    <t>TB4</t>
  </si>
  <si>
    <t>TB5</t>
  </si>
  <si>
    <t>TB6</t>
  </si>
  <si>
    <t>TB7</t>
  </si>
  <si>
    <t>TB8</t>
  </si>
  <si>
    <t>Wiggler Coordinate System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</si>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</sst>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0" xfId="0" applyFill="1" applyAlignment="1">
      <alignment horizontal="right"/>
    </xf>
    <xf numFmtId="0" fontId="1" fillId="0" borderId="0" xfId="0" applyFont="1"/>
    <xf numFmtId="166" fontId="1" fillId="0" borderId="0" xfId="0" applyNumberFormat="1" applyFont="1"/>
    <xf numFmtId="166" fontId="0" fillId="2" borderId="0" xfId="0" applyNumberFormat="1" applyFill="1" applyAlignment="1">
      <alignment horizontal="right"/>
    </xf>
    <xf numFmtId="166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83"/>
  <sheetViews>
    <sheetView workbookViewId="0">
      <selection activeCell="K2" sqref="K2:R38"/>
    </sheetView>
  </sheetViews>
  <sheetFormatPr defaultRowHeight="15" x14ac:dyDescent="0.25"/>
  <cols>
    <col min="1" max="8" width="10.7109375" customWidth="1"/>
    <col min="12" max="14" width="9.28515625" bestFit="1" customWidth="1"/>
    <col min="15" max="15" width="11.28515625" bestFit="1" customWidth="1"/>
    <col min="16" max="17" width="9.28515625" bestFit="1" customWidth="1"/>
  </cols>
  <sheetData>
    <row r="2" spans="1:23" x14ac:dyDescent="0.25">
      <c r="A2" t="s">
        <v>58</v>
      </c>
    </row>
    <row r="3" spans="1:23" x14ac:dyDescent="0.25">
      <c r="B3" s="3" t="s">
        <v>53</v>
      </c>
      <c r="C3" s="3" t="s">
        <v>65</v>
      </c>
      <c r="D3" s="3" t="s">
        <v>54</v>
      </c>
      <c r="E3" s="3"/>
      <c r="F3" s="3" t="s">
        <v>55</v>
      </c>
      <c r="G3" s="3" t="s">
        <v>56</v>
      </c>
      <c r="H3" s="3" t="s">
        <v>57</v>
      </c>
      <c r="L3" s="3"/>
      <c r="M3" s="3"/>
      <c r="N3" s="3"/>
      <c r="O3" s="3"/>
      <c r="P3" s="3"/>
      <c r="Q3" s="3"/>
    </row>
    <row r="4" spans="1:23" x14ac:dyDescent="0.25">
      <c r="A4" t="s">
        <v>26</v>
      </c>
      <c r="B4" s="1">
        <v>-1.4600200000000001</v>
      </c>
      <c r="C4" s="1">
        <v>-8.8344000000000006E-2</v>
      </c>
      <c r="D4" s="1">
        <v>-0.26601900000000001</v>
      </c>
      <c r="E4" t="str">
        <f t="shared" ref="E4:E35" si="0">A4</f>
        <v>LSB1</v>
      </c>
      <c r="F4" s="2">
        <f t="shared" ref="F4:F35" si="1">B4/0.0254</f>
        <v>-57.48110236220473</v>
      </c>
      <c r="G4" s="2">
        <f t="shared" ref="G4:G35" si="2">C4/0.0254</f>
        <v>-3.478110236220473</v>
      </c>
      <c r="H4" s="2">
        <f t="shared" ref="H4:H35" si="3">D4/0.0254</f>
        <v>-10.473188976377953</v>
      </c>
      <c r="L4" s="1"/>
      <c r="M4" s="1"/>
      <c r="N4" s="1"/>
      <c r="O4" s="4"/>
      <c r="P4" s="4"/>
      <c r="Q4" s="4"/>
    </row>
    <row r="5" spans="1:23" x14ac:dyDescent="0.25">
      <c r="A5" t="s">
        <v>27</v>
      </c>
      <c r="B5" s="1">
        <v>-2.3599999999999999E-4</v>
      </c>
      <c r="C5" s="1">
        <v>-8.8461999999999999E-2</v>
      </c>
      <c r="D5" s="1">
        <v>-0.266042</v>
      </c>
      <c r="E5" t="str">
        <f t="shared" si="0"/>
        <v>LSB2</v>
      </c>
      <c r="F5" s="2">
        <f t="shared" si="1"/>
        <v>-9.2913385826771649E-3</v>
      </c>
      <c r="G5" s="2">
        <f t="shared" si="2"/>
        <v>-3.4827559055118109</v>
      </c>
      <c r="H5" s="2">
        <f t="shared" si="3"/>
        <v>-10.474094488188976</v>
      </c>
      <c r="L5" s="1"/>
      <c r="M5" s="1"/>
      <c r="N5" s="1"/>
      <c r="O5" s="4"/>
      <c r="P5" s="4"/>
      <c r="Q5" s="4"/>
    </row>
    <row r="6" spans="1:23" x14ac:dyDescent="0.25">
      <c r="A6" t="s">
        <v>28</v>
      </c>
      <c r="B6" s="1">
        <v>1.459919</v>
      </c>
      <c r="C6" s="1">
        <v>-8.8665999999999995E-2</v>
      </c>
      <c r="D6" s="1">
        <v>-0.26602399999999998</v>
      </c>
      <c r="E6" t="str">
        <f t="shared" si="0"/>
        <v>LSB3</v>
      </c>
      <c r="F6" s="2">
        <f t="shared" si="1"/>
        <v>57.47712598425197</v>
      </c>
      <c r="G6" s="2">
        <f t="shared" si="2"/>
        <v>-3.4907874015748033</v>
      </c>
      <c r="H6" s="2">
        <f t="shared" si="3"/>
        <v>-10.473385826771652</v>
      </c>
      <c r="L6" s="1"/>
      <c r="M6" s="1"/>
      <c r="N6" s="1"/>
      <c r="O6" s="4"/>
      <c r="P6" s="4"/>
      <c r="Q6" s="4"/>
    </row>
    <row r="7" spans="1:23" x14ac:dyDescent="0.25">
      <c r="A7" t="s">
        <v>29</v>
      </c>
      <c r="B7" s="1">
        <v>-1.4600299999999999</v>
      </c>
      <c r="C7" s="1">
        <v>-8.8367000000000001E-2</v>
      </c>
      <c r="D7" s="1">
        <v>-0.616039</v>
      </c>
      <c r="E7" t="str">
        <f t="shared" si="0"/>
        <v>LSB4</v>
      </c>
      <c r="F7" s="2">
        <f t="shared" si="1"/>
        <v>-57.481496062992129</v>
      </c>
      <c r="G7" s="2">
        <f t="shared" si="2"/>
        <v>-3.4790157480314963</v>
      </c>
      <c r="H7" s="2">
        <f t="shared" si="3"/>
        <v>-24.253503937007874</v>
      </c>
      <c r="L7" s="1"/>
      <c r="M7" s="1"/>
      <c r="N7" s="1"/>
      <c r="O7" s="4"/>
      <c r="P7" s="4"/>
      <c r="Q7" s="4"/>
    </row>
    <row r="8" spans="1:23" x14ac:dyDescent="0.25">
      <c r="A8" t="s">
        <v>30</v>
      </c>
      <c r="B8" s="1">
        <v>-1.06E-4</v>
      </c>
      <c r="C8" s="1">
        <v>-8.8488999999999998E-2</v>
      </c>
      <c r="D8" s="1">
        <v>-0.61599599999999999</v>
      </c>
      <c r="E8" t="str">
        <f t="shared" si="0"/>
        <v>LSB5</v>
      </c>
      <c r="F8" s="2">
        <f t="shared" si="1"/>
        <v>-4.1732283464566934E-3</v>
      </c>
      <c r="G8" s="2">
        <f t="shared" si="2"/>
        <v>-3.4838188976377955</v>
      </c>
      <c r="H8" s="2">
        <f t="shared" si="3"/>
        <v>-24.251811023622047</v>
      </c>
      <c r="L8" s="1"/>
      <c r="M8" s="1"/>
      <c r="N8" s="1"/>
      <c r="O8" s="4"/>
      <c r="P8" s="4"/>
      <c r="Q8" s="4"/>
    </row>
    <row r="9" spans="1:23" x14ac:dyDescent="0.25">
      <c r="A9" t="s">
        <v>31</v>
      </c>
      <c r="B9" s="1">
        <v>1.459827</v>
      </c>
      <c r="C9" s="1">
        <v>-8.8694999999999996E-2</v>
      </c>
      <c r="D9" s="1">
        <v>-0.61601899999999998</v>
      </c>
      <c r="E9" t="str">
        <f t="shared" si="0"/>
        <v>LSB6</v>
      </c>
      <c r="F9" s="2">
        <f t="shared" si="1"/>
        <v>57.473503937007877</v>
      </c>
      <c r="G9" s="2">
        <f t="shared" si="2"/>
        <v>-3.4919291338582679</v>
      </c>
      <c r="H9" s="2">
        <f t="shared" si="3"/>
        <v>-24.25271653543307</v>
      </c>
      <c r="L9" s="1"/>
      <c r="M9" s="1"/>
      <c r="N9" s="1"/>
      <c r="O9" s="4"/>
      <c r="P9" s="4"/>
      <c r="Q9" s="4"/>
    </row>
    <row r="10" spans="1:23" x14ac:dyDescent="0.25">
      <c r="A10" t="s">
        <v>45</v>
      </c>
      <c r="B10" s="1">
        <v>-1.460043</v>
      </c>
      <c r="C10" s="1">
        <v>8.8841000000000003E-2</v>
      </c>
      <c r="D10" s="1">
        <v>-0.26599899999999999</v>
      </c>
      <c r="E10" t="str">
        <f t="shared" si="0"/>
        <v>LSB7</v>
      </c>
      <c r="F10" s="2">
        <f t="shared" si="1"/>
        <v>-57.48200787401575</v>
      </c>
      <c r="G10" s="2">
        <f t="shared" si="2"/>
        <v>3.497677165354331</v>
      </c>
      <c r="H10" s="2">
        <f t="shared" si="3"/>
        <v>-10.472401574803149</v>
      </c>
      <c r="L10" s="1"/>
      <c r="M10" s="1"/>
      <c r="N10" s="1"/>
      <c r="O10" s="4"/>
      <c r="P10" s="4"/>
      <c r="Q10" s="4"/>
      <c r="U10" s="2"/>
      <c r="V10" s="2"/>
      <c r="W10" s="2"/>
    </row>
    <row r="11" spans="1:23" x14ac:dyDescent="0.25">
      <c r="A11" t="s">
        <v>46</v>
      </c>
      <c r="B11" s="1">
        <v>-1.2799999999999999E-4</v>
      </c>
      <c r="C11" s="1">
        <v>8.8748999999999995E-2</v>
      </c>
      <c r="D11" s="1">
        <v>-0.26604</v>
      </c>
      <c r="E11" t="str">
        <f t="shared" si="0"/>
        <v>LSB8</v>
      </c>
      <c r="F11" s="2">
        <f t="shared" si="1"/>
        <v>-5.0393700787401572E-3</v>
      </c>
      <c r="G11" s="2">
        <f t="shared" si="2"/>
        <v>3.4940551181102362</v>
      </c>
      <c r="H11" s="2">
        <f t="shared" si="3"/>
        <v>-10.474015748031496</v>
      </c>
      <c r="L11" s="1"/>
      <c r="M11" s="1"/>
      <c r="N11" s="1"/>
      <c r="O11" s="4"/>
      <c r="P11" s="4"/>
      <c r="Q11" s="4"/>
      <c r="U11" s="2"/>
      <c r="V11" s="2"/>
      <c r="W11" s="2"/>
    </row>
    <row r="12" spans="1:23" x14ac:dyDescent="0.25">
      <c r="A12" t="s">
        <v>47</v>
      </c>
      <c r="B12" s="1">
        <v>1.459938</v>
      </c>
      <c r="C12" s="1">
        <v>8.8503999999999999E-2</v>
      </c>
      <c r="D12" s="1">
        <v>-0.265907</v>
      </c>
      <c r="E12" t="str">
        <f t="shared" si="0"/>
        <v>LSB9</v>
      </c>
      <c r="F12" s="2">
        <f t="shared" si="1"/>
        <v>57.477874015748036</v>
      </c>
      <c r="G12" s="2">
        <f t="shared" si="2"/>
        <v>3.4844094488188979</v>
      </c>
      <c r="H12" s="2">
        <f t="shared" si="3"/>
        <v>-10.468779527559056</v>
      </c>
      <c r="L12" s="1"/>
      <c r="M12" s="1"/>
      <c r="N12" s="1"/>
      <c r="O12" s="4"/>
      <c r="P12" s="4"/>
      <c r="Q12" s="4"/>
      <c r="U12" s="2"/>
      <c r="V12" s="2"/>
      <c r="W12" s="2"/>
    </row>
    <row r="13" spans="1:23" x14ac:dyDescent="0.25">
      <c r="A13" t="s">
        <v>48</v>
      </c>
      <c r="B13" s="1">
        <v>-1.460113</v>
      </c>
      <c r="C13" s="1">
        <v>8.8824E-2</v>
      </c>
      <c r="D13" s="1">
        <v>-0.61601799999999995</v>
      </c>
      <c r="E13" t="str">
        <f t="shared" si="0"/>
        <v>LSB10</v>
      </c>
      <c r="F13" s="2">
        <f t="shared" si="1"/>
        <v>-57.484763779527562</v>
      </c>
      <c r="G13" s="2">
        <f t="shared" si="2"/>
        <v>3.4970078740157482</v>
      </c>
      <c r="H13" s="2">
        <f t="shared" si="3"/>
        <v>-24.252677165354331</v>
      </c>
      <c r="L13" s="1"/>
      <c r="M13" s="1"/>
      <c r="N13" s="1"/>
      <c r="O13" s="4"/>
      <c r="P13" s="4"/>
      <c r="Q13" s="4"/>
    </row>
    <row r="14" spans="1:23" x14ac:dyDescent="0.25">
      <c r="A14" t="s">
        <v>49</v>
      </c>
      <c r="B14" s="1">
        <v>-3.7599999999999998E-4</v>
      </c>
      <c r="C14" s="1">
        <v>8.8707999999999995E-2</v>
      </c>
      <c r="D14" s="1">
        <v>-0.61596600000000001</v>
      </c>
      <c r="E14" t="str">
        <f t="shared" si="0"/>
        <v>LSB11</v>
      </c>
      <c r="F14" s="2">
        <f t="shared" si="1"/>
        <v>-1.4803149606299212E-2</v>
      </c>
      <c r="G14" s="2">
        <f t="shared" si="2"/>
        <v>3.4924409448818898</v>
      </c>
      <c r="H14" s="2">
        <f t="shared" si="3"/>
        <v>-24.250629921259844</v>
      </c>
      <c r="L14" s="1"/>
      <c r="M14" s="1"/>
      <c r="N14" s="1"/>
      <c r="O14" s="4"/>
      <c r="P14" s="4"/>
      <c r="Q14" s="4"/>
      <c r="U14" s="2"/>
      <c r="V14" s="2"/>
      <c r="W14" s="2"/>
    </row>
    <row r="15" spans="1:23" x14ac:dyDescent="0.25">
      <c r="A15" t="s">
        <v>50</v>
      </c>
      <c r="B15" s="1">
        <v>1.459835</v>
      </c>
      <c r="C15" s="1">
        <v>8.8489999999999999E-2</v>
      </c>
      <c r="D15" s="1">
        <v>-0.61601300000000003</v>
      </c>
      <c r="E15" t="str">
        <f t="shared" si="0"/>
        <v>LSB12</v>
      </c>
      <c r="F15" s="2">
        <f t="shared" si="1"/>
        <v>57.473818897637798</v>
      </c>
      <c r="G15" s="2">
        <f t="shared" si="2"/>
        <v>3.4838582677165357</v>
      </c>
      <c r="H15" s="2">
        <f t="shared" si="3"/>
        <v>-24.252480314960632</v>
      </c>
      <c r="L15" s="1"/>
      <c r="M15" s="1"/>
      <c r="N15" s="1"/>
      <c r="O15" s="4"/>
      <c r="P15" s="4"/>
      <c r="Q15" s="4"/>
      <c r="U15" s="2"/>
      <c r="V15" s="2"/>
      <c r="W15" s="2"/>
    </row>
    <row r="16" spans="1:23" x14ac:dyDescent="0.25">
      <c r="A16" t="s">
        <v>52</v>
      </c>
      <c r="B16" s="1">
        <v>1.2949649999999999</v>
      </c>
      <c r="C16" s="1">
        <v>0.18424299999999999</v>
      </c>
      <c r="D16" s="1">
        <v>-0.88134100000000004</v>
      </c>
      <c r="E16" t="str">
        <f t="shared" si="0"/>
        <v>SD1</v>
      </c>
      <c r="F16" s="2">
        <f t="shared" si="1"/>
        <v>50.982874015748031</v>
      </c>
      <c r="G16" s="2">
        <f t="shared" si="2"/>
        <v>7.2536614173228342</v>
      </c>
      <c r="H16" s="2">
        <f t="shared" si="3"/>
        <v>-34.69846456692914</v>
      </c>
      <c r="L16" s="1"/>
      <c r="M16" s="1"/>
      <c r="N16" s="1"/>
      <c r="O16" s="4"/>
      <c r="P16" s="4"/>
      <c r="Q16" s="4"/>
      <c r="U16" s="2"/>
      <c r="V16" s="2"/>
      <c r="W16" s="2"/>
    </row>
    <row r="17" spans="1:23" x14ac:dyDescent="0.25">
      <c r="A17" t="s">
        <v>32</v>
      </c>
      <c r="B17" s="1">
        <v>-9.9793000000000007E-2</v>
      </c>
      <c r="C17" s="1">
        <v>-0.49632900000000002</v>
      </c>
      <c r="D17" s="1">
        <v>-0.88272300000000004</v>
      </c>
      <c r="E17" t="str">
        <f t="shared" si="0"/>
        <v>SD2</v>
      </c>
      <c r="F17" s="2">
        <f t="shared" si="1"/>
        <v>-3.928858267716536</v>
      </c>
      <c r="G17" s="2">
        <f t="shared" si="2"/>
        <v>-19.540511811023624</v>
      </c>
      <c r="H17" s="2">
        <f t="shared" si="3"/>
        <v>-34.752874015748034</v>
      </c>
      <c r="L17" s="1"/>
      <c r="M17" s="1"/>
      <c r="N17" s="1"/>
      <c r="O17" s="4"/>
      <c r="P17" s="4"/>
      <c r="Q17" s="4"/>
    </row>
    <row r="18" spans="1:23" x14ac:dyDescent="0.25">
      <c r="A18" t="s">
        <v>51</v>
      </c>
      <c r="B18" s="1">
        <v>-1.295085</v>
      </c>
      <c r="C18" s="1">
        <v>0.183564</v>
      </c>
      <c r="D18" s="1">
        <v>-0.88149599999999995</v>
      </c>
      <c r="E18" t="str">
        <f t="shared" si="0"/>
        <v>SD3</v>
      </c>
      <c r="F18" s="2">
        <f t="shared" si="1"/>
        <v>-50.987598425196857</v>
      </c>
      <c r="G18" s="2">
        <f t="shared" si="2"/>
        <v>7.2269291338582686</v>
      </c>
      <c r="H18" s="2">
        <f t="shared" si="3"/>
        <v>-34.704566929133854</v>
      </c>
      <c r="L18" s="1"/>
      <c r="M18" s="1"/>
      <c r="N18" s="1"/>
      <c r="O18" s="4"/>
      <c r="P18" s="4"/>
      <c r="Q18" s="4"/>
      <c r="U18" s="2"/>
      <c r="V18" s="2"/>
      <c r="W18" s="2"/>
    </row>
    <row r="19" spans="1:23" x14ac:dyDescent="0.25">
      <c r="A19" t="s">
        <v>33</v>
      </c>
      <c r="B19" s="1">
        <v>-0.65041599999999999</v>
      </c>
      <c r="C19" s="1">
        <v>-0.55284599999999995</v>
      </c>
      <c r="D19" s="1">
        <v>-0.75323799999999996</v>
      </c>
      <c r="E19" t="str">
        <f t="shared" si="0"/>
        <v>SD4</v>
      </c>
      <c r="F19" s="2">
        <f t="shared" si="1"/>
        <v>-25.606929133858269</v>
      </c>
      <c r="G19" s="2">
        <f t="shared" si="2"/>
        <v>-21.765590551181102</v>
      </c>
      <c r="H19" s="2">
        <f t="shared" si="3"/>
        <v>-29.65503937007874</v>
      </c>
      <c r="L19" s="1"/>
      <c r="M19" s="1"/>
      <c r="N19" s="1"/>
      <c r="O19" s="4"/>
      <c r="P19" s="4"/>
      <c r="Q19" s="4"/>
    </row>
    <row r="20" spans="1:23" x14ac:dyDescent="0.25">
      <c r="A20" t="s">
        <v>34</v>
      </c>
      <c r="B20" s="1">
        <v>-0.65131600000000001</v>
      </c>
      <c r="C20" s="1">
        <v>-0.550952</v>
      </c>
      <c r="D20" s="1">
        <v>0.74817</v>
      </c>
      <c r="E20" t="str">
        <f t="shared" si="0"/>
        <v>SD5</v>
      </c>
      <c r="F20" s="2">
        <f t="shared" si="1"/>
        <v>-25.64236220472441</v>
      </c>
      <c r="G20" s="2">
        <f t="shared" si="2"/>
        <v>-21.691023622047243</v>
      </c>
      <c r="H20" s="2">
        <f t="shared" si="3"/>
        <v>29.455511811023623</v>
      </c>
      <c r="L20" s="1"/>
      <c r="M20" s="1"/>
      <c r="N20" s="1"/>
      <c r="O20" s="4"/>
      <c r="P20" s="4"/>
      <c r="Q20" s="4"/>
    </row>
    <row r="21" spans="1:23" x14ac:dyDescent="0.25">
      <c r="A21" t="s">
        <v>35</v>
      </c>
      <c r="B21" s="1">
        <v>0.65095999999999998</v>
      </c>
      <c r="C21" s="1">
        <v>-0.55014099999999999</v>
      </c>
      <c r="D21" s="1">
        <v>-0.75169799999999998</v>
      </c>
      <c r="E21" t="str">
        <f t="shared" si="0"/>
        <v>SD6</v>
      </c>
      <c r="F21" s="2">
        <f t="shared" si="1"/>
        <v>25.628346456692913</v>
      </c>
      <c r="G21" s="2">
        <f t="shared" si="2"/>
        <v>-21.659094488188977</v>
      </c>
      <c r="H21" s="2">
        <f t="shared" si="3"/>
        <v>-29.594409448818897</v>
      </c>
      <c r="L21" s="1"/>
      <c r="M21" s="1"/>
      <c r="N21" s="1"/>
      <c r="O21" s="4"/>
      <c r="P21" s="4"/>
      <c r="Q21" s="4"/>
    </row>
    <row r="22" spans="1:23" x14ac:dyDescent="0.25">
      <c r="A22" t="s">
        <v>36</v>
      </c>
      <c r="B22" s="1">
        <v>0.65067299999999995</v>
      </c>
      <c r="C22" s="1">
        <v>-0.55078700000000003</v>
      </c>
      <c r="D22" s="1">
        <v>0.74811300000000003</v>
      </c>
      <c r="E22" t="str">
        <f t="shared" si="0"/>
        <v>SD7</v>
      </c>
      <c r="F22" s="2">
        <f t="shared" si="1"/>
        <v>25.617047244094486</v>
      </c>
      <c r="G22" s="2">
        <f t="shared" si="2"/>
        <v>-21.68452755905512</v>
      </c>
      <c r="H22" s="2">
        <f t="shared" si="3"/>
        <v>29.453267716535436</v>
      </c>
      <c r="L22" s="1"/>
      <c r="M22" s="1"/>
      <c r="N22" s="1"/>
      <c r="O22" s="4"/>
      <c r="P22" s="4"/>
      <c r="Q22" s="4"/>
    </row>
    <row r="23" spans="1:23" x14ac:dyDescent="0.25">
      <c r="A23" t="s">
        <v>37</v>
      </c>
      <c r="B23" s="1">
        <v>6.4800000000000003E-4</v>
      </c>
      <c r="C23" s="1">
        <v>-0.42957200000000001</v>
      </c>
      <c r="D23" s="1">
        <v>-0.31241600000000003</v>
      </c>
      <c r="E23" t="str">
        <f t="shared" si="0"/>
        <v>SD8</v>
      </c>
      <c r="F23" s="2">
        <f t="shared" si="1"/>
        <v>2.5511811023622051E-2</v>
      </c>
      <c r="G23" s="2">
        <f t="shared" si="2"/>
        <v>-16.912283464566929</v>
      </c>
      <c r="H23" s="2">
        <f t="shared" si="3"/>
        <v>-12.299842519685042</v>
      </c>
      <c r="L23" s="1"/>
      <c r="M23" s="1"/>
      <c r="N23" s="1"/>
      <c r="O23" s="4"/>
      <c r="P23" s="4"/>
      <c r="Q23" s="4"/>
    </row>
    <row r="24" spans="1:23" x14ac:dyDescent="0.25">
      <c r="A24" t="s">
        <v>20</v>
      </c>
      <c r="B24" s="1">
        <v>-1.4602010000000001</v>
      </c>
      <c r="C24" s="1">
        <v>-8.8582999999999995E-2</v>
      </c>
      <c r="D24" s="1">
        <v>0.61606300000000003</v>
      </c>
      <c r="E24" t="str">
        <f t="shared" si="0"/>
        <v>USB1</v>
      </c>
      <c r="F24" s="2">
        <f t="shared" si="1"/>
        <v>-57.488228346456701</v>
      </c>
      <c r="G24" s="2">
        <f t="shared" si="2"/>
        <v>-3.4875196850393699</v>
      </c>
      <c r="H24" s="2">
        <f t="shared" si="3"/>
        <v>24.254448818897639</v>
      </c>
      <c r="L24" s="1"/>
      <c r="M24" s="1"/>
      <c r="N24" s="1"/>
      <c r="O24" s="4"/>
      <c r="P24" s="4"/>
      <c r="Q24" s="4"/>
    </row>
    <row r="25" spans="1:23" x14ac:dyDescent="0.25">
      <c r="A25" t="s">
        <v>21</v>
      </c>
      <c r="B25" s="1">
        <v>-2.02E-4</v>
      </c>
      <c r="C25" s="1">
        <v>-8.8388999999999995E-2</v>
      </c>
      <c r="D25" s="1">
        <v>0.61600999999999995</v>
      </c>
      <c r="E25" t="str">
        <f t="shared" si="0"/>
        <v>USB2</v>
      </c>
      <c r="F25" s="2">
        <f t="shared" si="1"/>
        <v>-7.952755905511812E-3</v>
      </c>
      <c r="G25" s="2">
        <f t="shared" si="2"/>
        <v>-3.4798818897637793</v>
      </c>
      <c r="H25" s="2">
        <f t="shared" si="3"/>
        <v>24.25236220472441</v>
      </c>
      <c r="L25" s="1"/>
      <c r="M25" s="1"/>
      <c r="N25" s="1"/>
      <c r="O25" s="4"/>
      <c r="P25" s="4"/>
      <c r="Q25" s="4"/>
    </row>
    <row r="26" spans="1:23" x14ac:dyDescent="0.25">
      <c r="A26" t="s">
        <v>22</v>
      </c>
      <c r="B26" s="1">
        <v>1.4596610000000001</v>
      </c>
      <c r="C26" s="1">
        <v>-8.8391999999999998E-2</v>
      </c>
      <c r="D26" s="1">
        <v>0.61607400000000001</v>
      </c>
      <c r="E26" t="str">
        <f t="shared" si="0"/>
        <v>USB3</v>
      </c>
      <c r="F26" s="2">
        <f t="shared" si="1"/>
        <v>57.466968503937011</v>
      </c>
      <c r="G26" s="2">
        <f t="shared" si="2"/>
        <v>-3.48</v>
      </c>
      <c r="H26" s="2">
        <f t="shared" si="3"/>
        <v>24.25488188976378</v>
      </c>
      <c r="L26" s="1"/>
      <c r="M26" s="1"/>
      <c r="N26" s="1"/>
      <c r="O26" s="4"/>
      <c r="P26" s="4"/>
      <c r="Q26" s="4"/>
    </row>
    <row r="27" spans="1:23" x14ac:dyDescent="0.25">
      <c r="A27" t="s">
        <v>23</v>
      </c>
      <c r="B27" s="1">
        <v>-1.460186</v>
      </c>
      <c r="C27" s="1">
        <v>-8.8671E-2</v>
      </c>
      <c r="D27" s="1">
        <v>0.26610899999999998</v>
      </c>
      <c r="E27" t="str">
        <f t="shared" si="0"/>
        <v>USB4</v>
      </c>
      <c r="F27" s="2">
        <f t="shared" si="1"/>
        <v>-57.487637795275589</v>
      </c>
      <c r="G27" s="2">
        <f t="shared" si="2"/>
        <v>-3.4909842519685039</v>
      </c>
      <c r="H27" s="2">
        <f t="shared" si="3"/>
        <v>10.476732283464568</v>
      </c>
      <c r="L27" s="1"/>
      <c r="M27" s="1"/>
      <c r="N27" s="1"/>
      <c r="O27" s="4"/>
      <c r="P27" s="4"/>
      <c r="Q27" s="4"/>
    </row>
    <row r="28" spans="1:23" x14ac:dyDescent="0.25">
      <c r="A28" t="s">
        <v>24</v>
      </c>
      <c r="B28" s="1">
        <v>-2.1000000000000001E-4</v>
      </c>
      <c r="C28" s="1">
        <v>-8.8485999999999995E-2</v>
      </c>
      <c r="D28" s="1">
        <v>0.26611699999999999</v>
      </c>
      <c r="E28" t="str">
        <f t="shared" si="0"/>
        <v>USB5</v>
      </c>
      <c r="F28" s="2">
        <f t="shared" si="1"/>
        <v>-8.2677165354330708E-3</v>
      </c>
      <c r="G28" s="2">
        <f t="shared" si="2"/>
        <v>-3.4837007874015748</v>
      </c>
      <c r="H28" s="2">
        <f t="shared" si="3"/>
        <v>10.477047244094488</v>
      </c>
      <c r="L28" s="1"/>
      <c r="M28" s="1"/>
      <c r="N28" s="1"/>
      <c r="O28" s="4"/>
      <c r="P28" s="4"/>
      <c r="Q28" s="4"/>
    </row>
    <row r="29" spans="1:23" x14ac:dyDescent="0.25">
      <c r="A29" t="s">
        <v>25</v>
      </c>
      <c r="B29" s="1">
        <v>1.4597009999999999</v>
      </c>
      <c r="C29" s="1">
        <v>-8.8517999999999999E-2</v>
      </c>
      <c r="D29" s="1">
        <v>0.26613100000000001</v>
      </c>
      <c r="E29" t="str">
        <f t="shared" si="0"/>
        <v>USB6</v>
      </c>
      <c r="F29" s="2">
        <f t="shared" si="1"/>
        <v>57.468543307086613</v>
      </c>
      <c r="G29" s="2">
        <f t="shared" si="2"/>
        <v>-3.4849606299212601</v>
      </c>
      <c r="H29" s="2">
        <f t="shared" si="3"/>
        <v>10.477598425196851</v>
      </c>
      <c r="L29" s="1"/>
      <c r="M29" s="1"/>
      <c r="N29" s="1"/>
      <c r="O29" s="4"/>
      <c r="P29" s="4"/>
      <c r="Q29" s="4"/>
    </row>
    <row r="30" spans="1:23" x14ac:dyDescent="0.25">
      <c r="A30" t="s">
        <v>39</v>
      </c>
      <c r="B30" s="1">
        <v>-1.4601869999999999</v>
      </c>
      <c r="C30" s="1">
        <v>8.8580999999999993E-2</v>
      </c>
      <c r="D30" s="1">
        <v>0.61572700000000002</v>
      </c>
      <c r="E30" t="str">
        <f t="shared" si="0"/>
        <v>USB7</v>
      </c>
      <c r="F30" s="2">
        <f t="shared" si="1"/>
        <v>-57.487677165354327</v>
      </c>
      <c r="G30" s="2">
        <f t="shared" si="2"/>
        <v>3.4874409448818895</v>
      </c>
      <c r="H30" s="2">
        <f t="shared" si="3"/>
        <v>24.241220472440947</v>
      </c>
      <c r="L30" s="1"/>
      <c r="M30" s="1"/>
      <c r="N30" s="1"/>
      <c r="O30" s="4"/>
      <c r="P30" s="4"/>
      <c r="Q30" s="4"/>
      <c r="U30" s="2"/>
      <c r="V30" s="2"/>
      <c r="W30" s="2"/>
    </row>
    <row r="31" spans="1:23" x14ac:dyDescent="0.25">
      <c r="A31" t="s">
        <v>40</v>
      </c>
      <c r="B31" s="1">
        <v>-2.3699999999999999E-4</v>
      </c>
      <c r="C31" s="1">
        <v>8.8881000000000002E-2</v>
      </c>
      <c r="D31" s="1">
        <v>0.61602199999999996</v>
      </c>
      <c r="E31" t="str">
        <f t="shared" si="0"/>
        <v>USB8</v>
      </c>
      <c r="F31" s="2">
        <f t="shared" si="1"/>
        <v>-9.330708661417322E-3</v>
      </c>
      <c r="G31" s="2">
        <f t="shared" si="2"/>
        <v>3.4992519685039372</v>
      </c>
      <c r="H31" s="2">
        <f t="shared" si="3"/>
        <v>24.252834645669292</v>
      </c>
      <c r="L31" s="1"/>
      <c r="M31" s="1"/>
      <c r="N31" s="1"/>
      <c r="O31" s="4"/>
      <c r="P31" s="4"/>
      <c r="Q31" s="4"/>
      <c r="U31" s="2"/>
      <c r="V31" s="2"/>
      <c r="W31" s="2"/>
    </row>
    <row r="32" spans="1:23" x14ac:dyDescent="0.25">
      <c r="A32" t="s">
        <v>41</v>
      </c>
      <c r="B32" s="1">
        <v>1.45977</v>
      </c>
      <c r="C32" s="1">
        <v>8.8777999999999996E-2</v>
      </c>
      <c r="D32" s="1">
        <v>0.61604000000000003</v>
      </c>
      <c r="E32" t="str">
        <f t="shared" si="0"/>
        <v>USB9</v>
      </c>
      <c r="F32" s="2">
        <f t="shared" si="1"/>
        <v>57.471259842519686</v>
      </c>
      <c r="G32" s="2">
        <f t="shared" si="2"/>
        <v>3.4951968503937008</v>
      </c>
      <c r="H32" s="2">
        <f t="shared" si="3"/>
        <v>24.253543307086616</v>
      </c>
      <c r="L32" s="1"/>
      <c r="M32" s="1"/>
      <c r="N32" s="1"/>
      <c r="O32" s="4"/>
      <c r="P32" s="4"/>
      <c r="Q32" s="4"/>
      <c r="U32" s="2"/>
      <c r="V32" s="2"/>
      <c r="W32" s="2"/>
    </row>
    <row r="33" spans="1:23" x14ac:dyDescent="0.25">
      <c r="A33" t="s">
        <v>42</v>
      </c>
      <c r="B33" s="1">
        <v>-1.460037</v>
      </c>
      <c r="C33" s="1">
        <v>8.8484999999999994E-2</v>
      </c>
      <c r="D33" s="1">
        <v>0.26613799999999999</v>
      </c>
      <c r="E33" t="str">
        <f t="shared" si="0"/>
        <v>USB10</v>
      </c>
      <c r="F33" s="2">
        <f t="shared" si="1"/>
        <v>-57.481771653543312</v>
      </c>
      <c r="G33" s="2">
        <f t="shared" si="2"/>
        <v>3.4836614173228346</v>
      </c>
      <c r="H33" s="2">
        <f t="shared" si="3"/>
        <v>10.477874015748032</v>
      </c>
      <c r="L33" s="1"/>
      <c r="M33" s="1"/>
      <c r="N33" s="1"/>
      <c r="O33" s="4"/>
      <c r="P33" s="4"/>
      <c r="Q33" s="4"/>
      <c r="U33" s="2"/>
      <c r="V33" s="2"/>
      <c r="W33" s="2"/>
    </row>
    <row r="34" spans="1:23" x14ac:dyDescent="0.25">
      <c r="A34" t="s">
        <v>43</v>
      </c>
      <c r="B34" s="1">
        <v>-1.27E-4</v>
      </c>
      <c r="C34" s="1">
        <v>8.8775999999999994E-2</v>
      </c>
      <c r="D34" s="1">
        <v>0.26589099999999999</v>
      </c>
      <c r="E34" t="str">
        <f t="shared" si="0"/>
        <v>USB11</v>
      </c>
      <c r="F34" s="2">
        <f t="shared" si="1"/>
        <v>-5.0000000000000001E-3</v>
      </c>
      <c r="G34" s="2">
        <f t="shared" si="2"/>
        <v>3.4951181102362203</v>
      </c>
      <c r="H34" s="2">
        <f t="shared" si="3"/>
        <v>10.468149606299212</v>
      </c>
      <c r="L34" s="1"/>
      <c r="M34" s="1"/>
      <c r="N34" s="1"/>
      <c r="O34" s="4"/>
      <c r="P34" s="4"/>
      <c r="Q34" s="4"/>
      <c r="U34" s="2"/>
      <c r="V34" s="2"/>
      <c r="W34" s="2"/>
    </row>
    <row r="35" spans="1:23" x14ac:dyDescent="0.25">
      <c r="A35" t="s">
        <v>44</v>
      </c>
      <c r="B35" s="1">
        <v>1.459832</v>
      </c>
      <c r="C35" s="1">
        <v>8.8657E-2</v>
      </c>
      <c r="D35" s="1">
        <v>0.26612799999999998</v>
      </c>
      <c r="E35" t="str">
        <f t="shared" si="0"/>
        <v>USB12</v>
      </c>
      <c r="F35" s="2">
        <f t="shared" si="1"/>
        <v>57.473700787401576</v>
      </c>
      <c r="G35" s="2">
        <f t="shared" si="2"/>
        <v>3.4904330708661417</v>
      </c>
      <c r="H35" s="2">
        <f t="shared" si="3"/>
        <v>10.47748031496063</v>
      </c>
      <c r="L35" s="1"/>
      <c r="M35" s="1"/>
      <c r="N35" s="1"/>
      <c r="O35" s="4"/>
      <c r="P35" s="4"/>
      <c r="Q35" s="4"/>
      <c r="U35" s="2"/>
      <c r="V35" s="2"/>
      <c r="W35" s="2"/>
    </row>
    <row r="36" spans="1:23" x14ac:dyDescent="0.25">
      <c r="B36" s="1"/>
      <c r="C36" s="1"/>
      <c r="D36" s="1"/>
      <c r="F36" s="2"/>
      <c r="G36" s="2"/>
      <c r="H36" s="2"/>
    </row>
    <row r="37" spans="1:23" x14ac:dyDescent="0.25">
      <c r="B37" s="1"/>
      <c r="C37" s="1"/>
      <c r="D37" s="1"/>
      <c r="F37" s="2"/>
      <c r="G37" s="2"/>
      <c r="H37" s="2"/>
      <c r="U37" s="2"/>
      <c r="V37" s="2"/>
      <c r="W37" s="2"/>
    </row>
    <row r="38" spans="1:23" x14ac:dyDescent="0.25">
      <c r="A38" t="s">
        <v>59</v>
      </c>
      <c r="P38" s="2"/>
      <c r="Q38" s="2"/>
      <c r="R38" s="2"/>
    </row>
    <row r="39" spans="1:23" x14ac:dyDescent="0.25">
      <c r="B39" s="3" t="s">
        <v>53</v>
      </c>
      <c r="C39" s="3" t="s">
        <v>65</v>
      </c>
      <c r="D39" s="3" t="s">
        <v>54</v>
      </c>
      <c r="E39" s="3"/>
      <c r="F39" s="3" t="s">
        <v>55</v>
      </c>
      <c r="G39" s="3" t="s">
        <v>56</v>
      </c>
      <c r="H39" s="3" t="s">
        <v>57</v>
      </c>
      <c r="P39" s="2"/>
      <c r="Q39" s="2"/>
      <c r="R39" s="2"/>
    </row>
    <row r="40" spans="1:23" x14ac:dyDescent="0.25">
      <c r="A40" t="s">
        <v>78</v>
      </c>
      <c r="B40" s="1">
        <v>-5.2325780000000002</v>
      </c>
      <c r="C40" s="1">
        <v>1.1599969999999999</v>
      </c>
      <c r="D40" s="1">
        <v>-1.377305</v>
      </c>
      <c r="E40" t="str">
        <f t="shared" ref="E40:E49" si="4">A40</f>
        <v>FTP01</v>
      </c>
      <c r="F40" s="2">
        <f t="shared" ref="F40:F49" si="5">B40/0.0254</f>
        <v>-206.00700787401576</v>
      </c>
      <c r="G40" s="2">
        <f t="shared" ref="G40:G49" si="6">C40/0.0254</f>
        <v>45.669173228346459</v>
      </c>
      <c r="H40" s="2">
        <f t="shared" ref="H40:H49" si="7">D40/0.0254</f>
        <v>-54.224606299212603</v>
      </c>
    </row>
    <row r="41" spans="1:23" x14ac:dyDescent="0.25">
      <c r="A41" t="s">
        <v>8</v>
      </c>
      <c r="B41" s="1">
        <v>-3.9262329999999999</v>
      </c>
      <c r="C41" s="1">
        <v>-1.0042610000000001</v>
      </c>
      <c r="D41" s="1">
        <v>-1.3909039999999999</v>
      </c>
      <c r="E41" t="str">
        <f t="shared" si="4"/>
        <v>MMF01</v>
      </c>
      <c r="F41" s="2">
        <f t="shared" si="5"/>
        <v>-154.57610236220472</v>
      </c>
      <c r="G41" s="2">
        <f t="shared" si="6"/>
        <v>-39.537834645669292</v>
      </c>
      <c r="H41" s="2">
        <f t="shared" si="7"/>
        <v>-54.76</v>
      </c>
      <c r="P41" s="2"/>
      <c r="Q41" s="2"/>
      <c r="R41" s="2"/>
    </row>
    <row r="42" spans="1:23" x14ac:dyDescent="0.25">
      <c r="A42" t="s">
        <v>5</v>
      </c>
      <c r="B42" s="1">
        <v>0.18262500000000001</v>
      </c>
      <c r="C42" s="1">
        <v>-1.0427759999999999</v>
      </c>
      <c r="D42" s="1">
        <v>-1.3878619999999999</v>
      </c>
      <c r="E42" t="str">
        <f t="shared" si="4"/>
        <v>MMF02</v>
      </c>
      <c r="F42" s="2">
        <f t="shared" si="5"/>
        <v>7.1899606299212602</v>
      </c>
      <c r="G42" s="2">
        <f t="shared" si="6"/>
        <v>-41.054173228346457</v>
      </c>
      <c r="H42" s="2">
        <f t="shared" si="7"/>
        <v>-54.640236220472438</v>
      </c>
    </row>
    <row r="43" spans="1:23" x14ac:dyDescent="0.25">
      <c r="A43" t="s">
        <v>3</v>
      </c>
      <c r="B43" s="1">
        <v>4.6819540000000002</v>
      </c>
      <c r="C43" s="1">
        <v>-1.0766720000000001</v>
      </c>
      <c r="D43" s="1">
        <v>-1.3883970000000001</v>
      </c>
      <c r="E43" t="str">
        <f t="shared" si="4"/>
        <v>MMF03</v>
      </c>
      <c r="F43" s="2">
        <f t="shared" si="5"/>
        <v>184.32889763779528</v>
      </c>
      <c r="G43" s="2">
        <f t="shared" si="6"/>
        <v>-42.388661417322837</v>
      </c>
      <c r="H43" s="2">
        <f t="shared" si="7"/>
        <v>-54.661299212598429</v>
      </c>
      <c r="P43" s="2"/>
      <c r="Q43" s="2"/>
      <c r="R43" s="2"/>
    </row>
    <row r="44" spans="1:23" x14ac:dyDescent="0.25">
      <c r="A44" t="s">
        <v>4</v>
      </c>
      <c r="B44" s="1">
        <v>4.7032429999999996</v>
      </c>
      <c r="C44" s="1">
        <v>1.2195689999999999</v>
      </c>
      <c r="D44" s="1">
        <v>-1.3899319999999999</v>
      </c>
      <c r="E44" t="str">
        <f t="shared" si="4"/>
        <v>MMF06</v>
      </c>
      <c r="F44" s="2">
        <f t="shared" si="5"/>
        <v>185.16704724409448</v>
      </c>
      <c r="G44" s="2">
        <f t="shared" si="6"/>
        <v>48.014527559055118</v>
      </c>
      <c r="H44" s="2">
        <f t="shared" si="7"/>
        <v>-54.721732283464569</v>
      </c>
      <c r="P44" s="2"/>
      <c r="Q44" s="2"/>
      <c r="R44" s="2"/>
    </row>
    <row r="45" spans="1:23" x14ac:dyDescent="0.25">
      <c r="A45" t="s">
        <v>6</v>
      </c>
      <c r="B45" s="1">
        <v>-2.7650350000000001</v>
      </c>
      <c r="C45" s="1">
        <v>-3.0659800000000001</v>
      </c>
      <c r="D45" s="1">
        <v>-1.3947529999999999</v>
      </c>
      <c r="E45" t="str">
        <f t="shared" si="4"/>
        <v>MMF09</v>
      </c>
      <c r="F45" s="2">
        <f t="shared" si="5"/>
        <v>-108.85964566929135</v>
      </c>
      <c r="G45" s="2">
        <f t="shared" si="6"/>
        <v>-120.70787401574805</v>
      </c>
      <c r="H45" s="2">
        <f t="shared" si="7"/>
        <v>-54.911535433070867</v>
      </c>
      <c r="P45" s="2"/>
      <c r="Q45" s="2"/>
      <c r="R45" s="2"/>
    </row>
    <row r="46" spans="1:23" x14ac:dyDescent="0.25">
      <c r="A46" t="s">
        <v>2</v>
      </c>
      <c r="B46" s="1">
        <v>2.686747</v>
      </c>
      <c r="C46" s="1">
        <v>-3.0712269999999999</v>
      </c>
      <c r="D46" s="1">
        <v>-1.397044</v>
      </c>
      <c r="E46" t="str">
        <f t="shared" si="4"/>
        <v>MMF10</v>
      </c>
      <c r="F46" s="2">
        <f t="shared" si="5"/>
        <v>105.77744094488189</v>
      </c>
      <c r="G46" s="2">
        <f t="shared" si="6"/>
        <v>-120.91444881889764</v>
      </c>
      <c r="H46" s="2">
        <f t="shared" si="7"/>
        <v>-55.00173228346457</v>
      </c>
      <c r="P46" s="2"/>
      <c r="Q46" s="2"/>
      <c r="R46" s="2"/>
    </row>
    <row r="47" spans="1:23" x14ac:dyDescent="0.25">
      <c r="A47" t="s">
        <v>0</v>
      </c>
      <c r="B47" s="1">
        <v>-4.8258720000000004</v>
      </c>
      <c r="C47" s="1">
        <v>-6.9052709999999999</v>
      </c>
      <c r="D47" s="1">
        <v>1.0344420000000001</v>
      </c>
      <c r="E47" t="str">
        <f t="shared" si="4"/>
        <v>MMF11</v>
      </c>
      <c r="F47" s="2">
        <f t="shared" si="5"/>
        <v>-189.99496062992128</v>
      </c>
      <c r="G47" s="2">
        <f t="shared" si="6"/>
        <v>-271.86106299212599</v>
      </c>
      <c r="H47" s="2">
        <f t="shared" si="7"/>
        <v>40.726062992125989</v>
      </c>
      <c r="P47" s="2"/>
      <c r="Q47" s="2"/>
      <c r="R47" s="2"/>
    </row>
    <row r="48" spans="1:23" x14ac:dyDescent="0.25">
      <c r="A48" t="s">
        <v>1</v>
      </c>
      <c r="B48" s="1">
        <v>2.7926739999999999</v>
      </c>
      <c r="C48" s="1">
        <v>-6.913284</v>
      </c>
      <c r="D48" s="1">
        <v>1.0406059999999999</v>
      </c>
      <c r="E48" t="str">
        <f t="shared" si="4"/>
        <v>MMF12</v>
      </c>
      <c r="F48" s="2">
        <f t="shared" si="5"/>
        <v>109.94779527559055</v>
      </c>
      <c r="G48" s="2">
        <f t="shared" si="6"/>
        <v>-272.17653543307085</v>
      </c>
      <c r="H48" s="2">
        <f t="shared" si="7"/>
        <v>40.968740157480312</v>
      </c>
      <c r="P48" s="2"/>
      <c r="Q48" s="2"/>
      <c r="R48" s="2"/>
    </row>
    <row r="49" spans="1:18" x14ac:dyDescent="0.25">
      <c r="A49" t="s">
        <v>77</v>
      </c>
      <c r="B49" s="1">
        <v>1.5248699999999999</v>
      </c>
      <c r="C49" s="1">
        <v>-3.80708</v>
      </c>
      <c r="D49" s="1">
        <v>-0.25760300000000003</v>
      </c>
      <c r="E49" t="str">
        <f t="shared" si="4"/>
        <v>TPG</v>
      </c>
      <c r="F49" s="2">
        <f t="shared" si="5"/>
        <v>60.034251968503938</v>
      </c>
      <c r="G49" s="2">
        <f t="shared" si="6"/>
        <v>-149.88503937007874</v>
      </c>
      <c r="H49" s="2">
        <f t="shared" si="7"/>
        <v>-10.141850393700789</v>
      </c>
      <c r="P49" s="2"/>
      <c r="Q49" s="2"/>
      <c r="R49" s="2"/>
    </row>
    <row r="50" spans="1:18" x14ac:dyDescent="0.25">
      <c r="A50" t="s">
        <v>7</v>
      </c>
      <c r="B50" s="1">
        <v>-4.9909039999999996</v>
      </c>
      <c r="C50" s="1">
        <v>3.1604640000000002</v>
      </c>
      <c r="D50" s="1">
        <v>0.801149</v>
      </c>
      <c r="E50" t="str">
        <f t="shared" ref="E50:E51" si="8">A50</f>
        <v>UNI01</v>
      </c>
      <c r="F50" s="2">
        <f t="shared" ref="F50:F51" si="9">B50/0.0254</f>
        <v>-196.49228346456692</v>
      </c>
      <c r="G50" s="2">
        <f t="shared" ref="G50:G51" si="10">C50/0.0254</f>
        <v>124.42771653543308</v>
      </c>
      <c r="H50" s="2">
        <f t="shared" ref="H50:H51" si="11">D50/0.0254</f>
        <v>31.541299212598428</v>
      </c>
      <c r="P50" s="2"/>
      <c r="Q50" s="2"/>
      <c r="R50" s="2"/>
    </row>
    <row r="51" spans="1:18" x14ac:dyDescent="0.25">
      <c r="A51" t="s">
        <v>76</v>
      </c>
      <c r="B51" s="1">
        <v>6.2227769999999998</v>
      </c>
      <c r="C51" s="1">
        <v>0.79668700000000003</v>
      </c>
      <c r="D51" s="1">
        <v>0.78848200000000002</v>
      </c>
      <c r="E51" t="str">
        <f t="shared" si="8"/>
        <v>UNI02</v>
      </c>
      <c r="F51" s="2">
        <f t="shared" si="9"/>
        <v>244.99122047244094</v>
      </c>
      <c r="G51" s="2">
        <f t="shared" si="10"/>
        <v>31.365629921259846</v>
      </c>
      <c r="H51" s="2">
        <f t="shared" si="11"/>
        <v>31.042598425196854</v>
      </c>
      <c r="P51" s="2"/>
      <c r="Q51" s="2"/>
      <c r="R51" s="2"/>
    </row>
    <row r="54" spans="1:18" x14ac:dyDescent="0.25">
      <c r="A54" t="s">
        <v>60</v>
      </c>
      <c r="M54" s="2"/>
      <c r="N54" s="2"/>
      <c r="O54" s="2"/>
    </row>
    <row r="55" spans="1:18" x14ac:dyDescent="0.25">
      <c r="B55" s="3" t="s">
        <v>53</v>
      </c>
      <c r="C55" s="3" t="s">
        <v>65</v>
      </c>
      <c r="D55" s="3" t="s">
        <v>54</v>
      </c>
      <c r="F55" s="3" t="s">
        <v>55</v>
      </c>
      <c r="G55" s="3" t="s">
        <v>56</v>
      </c>
      <c r="H55" s="3" t="s">
        <v>57</v>
      </c>
      <c r="M55" s="2"/>
      <c r="N55" s="2"/>
      <c r="O55" s="2"/>
    </row>
    <row r="56" spans="1:18" x14ac:dyDescent="0.25">
      <c r="A56" t="s">
        <v>9</v>
      </c>
      <c r="B56" s="1">
        <v>-2.8143319999999998</v>
      </c>
      <c r="C56" s="1">
        <v>1.8792E-2</v>
      </c>
      <c r="D56" s="1">
        <v>0.105433</v>
      </c>
      <c r="E56" t="str">
        <f t="shared" ref="E56:E67" si="12">A56</f>
        <v>PM10TB1</v>
      </c>
      <c r="F56" s="2">
        <f t="shared" ref="F56:F67" si="13">B56/0.0254</f>
        <v>-110.80047244094489</v>
      </c>
      <c r="G56" s="2">
        <f t="shared" ref="G56:G67" si="14">C56/0.0254</f>
        <v>0.73984251968503933</v>
      </c>
      <c r="H56" s="2">
        <f t="shared" ref="H56:H67" si="15">D56/0.0254</f>
        <v>4.1509055118110236</v>
      </c>
      <c r="M56" s="2"/>
      <c r="N56" s="2"/>
      <c r="O56" s="2"/>
    </row>
    <row r="57" spans="1:18" x14ac:dyDescent="0.25">
      <c r="A57" t="s">
        <v>10</v>
      </c>
      <c r="B57" s="1">
        <v>-2.8154979999999998</v>
      </c>
      <c r="C57" s="1">
        <v>-7.6355999999999993E-2</v>
      </c>
      <c r="D57" s="1">
        <v>0.105332</v>
      </c>
      <c r="E57" t="str">
        <f t="shared" si="12"/>
        <v>PM10TB2</v>
      </c>
      <c r="F57" s="2">
        <f t="shared" si="13"/>
        <v>-110.8463779527559</v>
      </c>
      <c r="G57" s="2">
        <f t="shared" si="14"/>
        <v>-3.0061417322834645</v>
      </c>
      <c r="H57" s="2">
        <f t="shared" si="15"/>
        <v>4.1469291338582677</v>
      </c>
      <c r="M57" s="2"/>
      <c r="N57" s="2"/>
      <c r="O57" s="2"/>
    </row>
    <row r="58" spans="1:18" x14ac:dyDescent="0.25">
      <c r="A58" t="s">
        <v>11</v>
      </c>
      <c r="B58" s="1">
        <v>-2.8163909999999999</v>
      </c>
      <c r="C58" s="1">
        <v>-0.13166700000000001</v>
      </c>
      <c r="D58" s="1">
        <v>4.9939999999999998E-2</v>
      </c>
      <c r="E58" t="str">
        <f t="shared" si="12"/>
        <v>PM10TB3</v>
      </c>
      <c r="F58" s="2">
        <f t="shared" si="13"/>
        <v>-110.88153543307087</v>
      </c>
      <c r="G58" s="2">
        <f t="shared" si="14"/>
        <v>-5.1837401574803152</v>
      </c>
      <c r="H58" s="2">
        <f t="shared" si="15"/>
        <v>1.9661417322834647</v>
      </c>
      <c r="M58" s="2"/>
      <c r="N58" s="2"/>
      <c r="O58" s="2"/>
    </row>
    <row r="59" spans="1:18" x14ac:dyDescent="0.25">
      <c r="A59" t="s">
        <v>12</v>
      </c>
      <c r="B59" s="1">
        <v>-2.8168839999999999</v>
      </c>
      <c r="C59" s="1">
        <v>-0.13115099999999999</v>
      </c>
      <c r="D59" s="1">
        <v>-4.8766999999999998E-2</v>
      </c>
      <c r="E59" t="str">
        <f t="shared" si="12"/>
        <v>PM10TB4</v>
      </c>
      <c r="F59" s="2">
        <f t="shared" si="13"/>
        <v>-110.90094488188977</v>
      </c>
      <c r="G59" s="2">
        <f t="shared" si="14"/>
        <v>-5.1634251968503939</v>
      </c>
      <c r="H59" s="2">
        <f t="shared" si="15"/>
        <v>-1.9199606299212599</v>
      </c>
      <c r="M59" s="2"/>
      <c r="N59" s="2"/>
      <c r="O59" s="2"/>
    </row>
    <row r="60" spans="1:18" x14ac:dyDescent="0.25">
      <c r="A60" t="s">
        <v>16</v>
      </c>
      <c r="B60" s="1">
        <v>2.7271139999999998</v>
      </c>
      <c r="C60" s="1">
        <v>1.8442E-2</v>
      </c>
      <c r="D60" s="1">
        <v>0.105658</v>
      </c>
      <c r="E60" t="str">
        <f t="shared" si="12"/>
        <v>PM11TB1</v>
      </c>
      <c r="F60" s="2">
        <f t="shared" si="13"/>
        <v>107.36669291338582</v>
      </c>
      <c r="G60" s="2">
        <f t="shared" si="14"/>
        <v>0.72606299212598424</v>
      </c>
      <c r="H60" s="2">
        <f t="shared" si="15"/>
        <v>4.1597637795275597</v>
      </c>
    </row>
    <row r="61" spans="1:18" x14ac:dyDescent="0.25">
      <c r="A61" t="s">
        <v>17</v>
      </c>
      <c r="B61" s="1">
        <v>2.7279640000000001</v>
      </c>
      <c r="C61" s="1">
        <v>-7.6559000000000002E-2</v>
      </c>
      <c r="D61" s="1">
        <v>0.105668</v>
      </c>
      <c r="E61" t="str">
        <f t="shared" si="12"/>
        <v>PM11TB2</v>
      </c>
      <c r="F61" s="2">
        <f t="shared" si="13"/>
        <v>107.40015748031497</v>
      </c>
      <c r="G61" s="2">
        <f t="shared" si="14"/>
        <v>-3.0141338582677166</v>
      </c>
      <c r="H61" s="2">
        <f t="shared" si="15"/>
        <v>4.160157480314961</v>
      </c>
    </row>
    <row r="62" spans="1:18" x14ac:dyDescent="0.25">
      <c r="A62" t="s">
        <v>18</v>
      </c>
      <c r="B62" s="1">
        <v>2.7276560000000001</v>
      </c>
      <c r="C62" s="1">
        <v>-0.131466</v>
      </c>
      <c r="D62" s="1">
        <v>5.0497E-2</v>
      </c>
      <c r="E62" t="str">
        <f t="shared" si="12"/>
        <v>PM11TB3</v>
      </c>
      <c r="F62" s="2">
        <f t="shared" si="13"/>
        <v>107.38803149606299</v>
      </c>
      <c r="G62" s="2">
        <f t="shared" si="14"/>
        <v>-5.1758267716535435</v>
      </c>
      <c r="H62" s="2">
        <f t="shared" si="15"/>
        <v>1.9880708661417323</v>
      </c>
      <c r="M62" s="2"/>
      <c r="N62" s="2"/>
      <c r="O62" s="2"/>
    </row>
    <row r="63" spans="1:18" x14ac:dyDescent="0.25">
      <c r="A63" t="s">
        <v>19</v>
      </c>
      <c r="B63" s="1">
        <v>2.727122</v>
      </c>
      <c r="C63" s="1">
        <v>-0.131441</v>
      </c>
      <c r="D63" s="1">
        <v>-4.8474000000000003E-2</v>
      </c>
      <c r="E63" t="str">
        <f t="shared" si="12"/>
        <v>PM11TB4</v>
      </c>
      <c r="F63" s="2">
        <f t="shared" si="13"/>
        <v>107.36700787401575</v>
      </c>
      <c r="G63" s="2">
        <f t="shared" si="14"/>
        <v>-5.1748425196850398</v>
      </c>
      <c r="H63" s="2">
        <f t="shared" si="15"/>
        <v>-1.9084251968503938</v>
      </c>
      <c r="M63" s="2"/>
      <c r="N63" s="2"/>
      <c r="O63" s="2"/>
    </row>
    <row r="64" spans="1:18" x14ac:dyDescent="0.25">
      <c r="A64" t="s">
        <v>13</v>
      </c>
      <c r="B64" s="1">
        <v>-2.6826669999999999</v>
      </c>
      <c r="C64" s="1">
        <v>1.3185000000000001E-2</v>
      </c>
      <c r="D64" s="1">
        <v>8.3181000000000005E-2</v>
      </c>
      <c r="E64" t="str">
        <f t="shared" si="12"/>
        <v>RFTB1</v>
      </c>
      <c r="F64" s="2">
        <f t="shared" si="13"/>
        <v>-105.61681102362205</v>
      </c>
      <c r="G64" s="2">
        <f t="shared" si="14"/>
        <v>0.51909448818897641</v>
      </c>
      <c r="H64" s="2">
        <f t="shared" si="15"/>
        <v>3.2748425196850395</v>
      </c>
    </row>
    <row r="65" spans="1:17" x14ac:dyDescent="0.25">
      <c r="A65" t="s">
        <v>14</v>
      </c>
      <c r="B65" s="1">
        <v>-2.682734</v>
      </c>
      <c r="C65" s="1">
        <v>-0.10118199999999999</v>
      </c>
      <c r="D65" s="1">
        <v>8.3214999999999997E-2</v>
      </c>
      <c r="E65" t="str">
        <f t="shared" si="12"/>
        <v>RFTB2</v>
      </c>
      <c r="F65" s="2">
        <f t="shared" si="13"/>
        <v>-105.61944881889764</v>
      </c>
      <c r="G65" s="2">
        <f t="shared" si="14"/>
        <v>-3.983543307086614</v>
      </c>
      <c r="H65" s="2">
        <f t="shared" si="15"/>
        <v>3.2761811023622047</v>
      </c>
    </row>
    <row r="66" spans="1:17" x14ac:dyDescent="0.25">
      <c r="A66" t="s">
        <v>15</v>
      </c>
      <c r="B66" s="1">
        <v>-2.682687</v>
      </c>
      <c r="C66" s="1">
        <v>-0.14457</v>
      </c>
      <c r="D66" s="1">
        <v>3.9412999999999997E-2</v>
      </c>
      <c r="E66" t="str">
        <f t="shared" si="12"/>
        <v>RFTB3</v>
      </c>
      <c r="F66" s="2">
        <f t="shared" si="13"/>
        <v>-105.61759842519686</v>
      </c>
      <c r="G66" s="2">
        <f t="shared" si="14"/>
        <v>-5.6917322834645674</v>
      </c>
      <c r="H66" s="2">
        <f t="shared" si="15"/>
        <v>1.5516929133858266</v>
      </c>
    </row>
    <row r="67" spans="1:17" x14ac:dyDescent="0.25">
      <c r="A67" t="s">
        <v>38</v>
      </c>
      <c r="B67" s="1">
        <v>-2.6826750000000001</v>
      </c>
      <c r="C67" s="1">
        <v>-0.144482</v>
      </c>
      <c r="D67" s="1">
        <v>-3.9787999999999997E-2</v>
      </c>
      <c r="E67" t="str">
        <f t="shared" si="12"/>
        <v>RFTB4</v>
      </c>
      <c r="F67" s="2">
        <f t="shared" si="13"/>
        <v>-105.61712598425198</v>
      </c>
      <c r="G67" s="2">
        <f t="shared" si="14"/>
        <v>-5.6882677165354334</v>
      </c>
      <c r="H67" s="2">
        <f t="shared" si="15"/>
        <v>-1.5664566929133859</v>
      </c>
    </row>
    <row r="68" spans="1:17" x14ac:dyDescent="0.25">
      <c r="B68" s="1"/>
      <c r="C68" s="1"/>
      <c r="D68" s="1"/>
      <c r="F68" s="2"/>
      <c r="G68" s="2"/>
      <c r="H68" s="2"/>
    </row>
    <row r="69" spans="1:17" x14ac:dyDescent="0.25">
      <c r="A69" t="s">
        <v>72</v>
      </c>
      <c r="B69" s="1">
        <v>-2.815242</v>
      </c>
      <c r="C69" s="1">
        <v>-2.6762999999999999E-2</v>
      </c>
      <c r="D69" s="1">
        <v>8.1999999999999998E-4</v>
      </c>
      <c r="E69" t="str">
        <f t="shared" ref="E69:E71" si="16">A69</f>
        <v>PM10M</v>
      </c>
      <c r="F69" s="2">
        <f t="shared" ref="F69:F71" si="17">B69/0.0254</f>
        <v>-110.83629921259843</v>
      </c>
      <c r="G69" s="2">
        <f t="shared" ref="G69:G71" si="18">C69/0.0254</f>
        <v>-1.0536614173228347</v>
      </c>
      <c r="H69" s="2">
        <f t="shared" ref="H69:H71" si="19">D69/0.0254</f>
        <v>3.2283464566929133E-2</v>
      </c>
      <c r="K69" t="str">
        <f>A69</f>
        <v>PM10M</v>
      </c>
      <c r="L69" s="1">
        <f>B69</f>
        <v>-2.815242</v>
      </c>
      <c r="M69" s="1">
        <f t="shared" ref="M69:N69" si="20">C69</f>
        <v>-2.6762999999999999E-2</v>
      </c>
      <c r="N69" s="1">
        <f t="shared" si="20"/>
        <v>8.1999999999999998E-4</v>
      </c>
      <c r="O69" s="2">
        <f>F69</f>
        <v>-110.83629921259843</v>
      </c>
      <c r="P69" s="2">
        <f t="shared" ref="P69:Q69" si="21">G69</f>
        <v>-1.0536614173228347</v>
      </c>
      <c r="Q69" s="2">
        <f t="shared" si="21"/>
        <v>3.2283464566929133E-2</v>
      </c>
    </row>
    <row r="70" spans="1:17" x14ac:dyDescent="0.25">
      <c r="A70" t="s">
        <v>73</v>
      </c>
      <c r="B70" s="1">
        <v>2.726979</v>
      </c>
      <c r="C70" s="1">
        <v>-2.6981000000000002E-2</v>
      </c>
      <c r="D70" s="1">
        <v>9.9200000000000004E-4</v>
      </c>
      <c r="E70" t="str">
        <f t="shared" si="16"/>
        <v>PM11M</v>
      </c>
      <c r="F70" s="2">
        <f t="shared" si="17"/>
        <v>107.36137795275592</v>
      </c>
      <c r="G70" s="2">
        <f t="shared" si="18"/>
        <v>-1.062244094488189</v>
      </c>
      <c r="H70" s="2">
        <f t="shared" si="19"/>
        <v>3.9055118110236223E-2</v>
      </c>
      <c r="K70" t="str">
        <f t="shared" ref="K70:K71" si="22">A70</f>
        <v>PM11M</v>
      </c>
      <c r="L70" s="1">
        <f t="shared" ref="L70:L71" si="23">B70</f>
        <v>2.726979</v>
      </c>
      <c r="M70" s="1">
        <f t="shared" ref="M70:M71" si="24">C70</f>
        <v>-2.6981000000000002E-2</v>
      </c>
      <c r="N70" s="1">
        <f t="shared" ref="N70:N71" si="25">D70</f>
        <v>9.9200000000000004E-4</v>
      </c>
      <c r="O70" s="2">
        <f t="shared" ref="O70:O71" si="26">F70</f>
        <v>107.36137795275592</v>
      </c>
      <c r="P70" s="2">
        <f t="shared" ref="P70:P71" si="27">G70</f>
        <v>-1.062244094488189</v>
      </c>
      <c r="Q70" s="2">
        <f t="shared" ref="Q70:Q71" si="28">H70</f>
        <v>3.9055118110236223E-2</v>
      </c>
    </row>
    <row r="71" spans="1:17" x14ac:dyDescent="0.25">
      <c r="A71" t="s">
        <v>69</v>
      </c>
      <c r="B71" s="1">
        <v>-2.670204</v>
      </c>
      <c r="C71" s="1">
        <v>3.372E-2</v>
      </c>
      <c r="D71" s="1">
        <v>7.2999999999999999E-5</v>
      </c>
      <c r="E71" t="str">
        <f t="shared" si="16"/>
        <v>RFM</v>
      </c>
      <c r="F71" s="2">
        <f t="shared" si="17"/>
        <v>-105.12614173228347</v>
      </c>
      <c r="G71" s="2">
        <f t="shared" si="18"/>
        <v>1.3275590551181102</v>
      </c>
      <c r="H71" s="2">
        <f t="shared" si="19"/>
        <v>2.8740157480314963E-3</v>
      </c>
      <c r="K71" t="str">
        <f t="shared" si="22"/>
        <v>RFM</v>
      </c>
      <c r="L71" s="1">
        <f t="shared" si="23"/>
        <v>-2.670204</v>
      </c>
      <c r="M71" s="1">
        <f t="shared" si="24"/>
        <v>3.372E-2</v>
      </c>
      <c r="N71" s="1">
        <f t="shared" si="25"/>
        <v>7.2999999999999999E-5</v>
      </c>
      <c r="O71" s="2">
        <f t="shared" si="26"/>
        <v>-105.12614173228347</v>
      </c>
      <c r="P71" s="2">
        <f t="shared" si="27"/>
        <v>1.3275590551181102</v>
      </c>
      <c r="Q71" s="2">
        <f t="shared" si="28"/>
        <v>2.8740157480314963E-3</v>
      </c>
    </row>
    <row r="72" spans="1:17" x14ac:dyDescent="0.25">
      <c r="B72" s="1"/>
      <c r="C72" s="1"/>
      <c r="D72" s="1"/>
      <c r="F72" s="2"/>
      <c r="G72" s="2"/>
      <c r="H72" s="2"/>
      <c r="O72" s="2"/>
      <c r="P72" s="2"/>
      <c r="Q72" s="2"/>
    </row>
    <row r="73" spans="1:17" x14ac:dyDescent="0.25">
      <c r="A73" t="s">
        <v>74</v>
      </c>
      <c r="B73" s="1"/>
      <c r="C73" s="1"/>
      <c r="D73" s="1"/>
      <c r="F73" s="2"/>
      <c r="G73" s="2"/>
      <c r="H73" s="2"/>
    </row>
    <row r="74" spans="1:17" x14ac:dyDescent="0.25">
      <c r="A74" t="s">
        <v>71</v>
      </c>
      <c r="B74" s="3" t="s">
        <v>53</v>
      </c>
      <c r="C74" s="3" t="s">
        <v>65</v>
      </c>
      <c r="D74" s="3" t="s">
        <v>54</v>
      </c>
      <c r="F74" s="3" t="s">
        <v>55</v>
      </c>
      <c r="G74" s="3" t="s">
        <v>56</v>
      </c>
      <c r="H74" s="3" t="s">
        <v>57</v>
      </c>
    </row>
    <row r="75" spans="1:17" x14ac:dyDescent="0.25">
      <c r="A75" t="s">
        <v>75</v>
      </c>
      <c r="B75" s="1">
        <v>0</v>
      </c>
      <c r="C75" s="1">
        <v>1.4E-5</v>
      </c>
      <c r="D75" s="1">
        <v>0</v>
      </c>
      <c r="E75" t="str">
        <f t="shared" ref="E75" si="29">A75</f>
        <v>Jaw Origin</v>
      </c>
      <c r="F75" s="2">
        <f t="shared" ref="F75" si="30">B75/0.0254</f>
        <v>0</v>
      </c>
      <c r="G75" s="2">
        <f t="shared" ref="G75" si="31">C75/0.0254</f>
        <v>5.5118110236220474E-4</v>
      </c>
      <c r="H75" s="2">
        <f t="shared" ref="H75" si="32">D75/0.0254</f>
        <v>0</v>
      </c>
    </row>
    <row r="76" spans="1:17" x14ac:dyDescent="0.25">
      <c r="B76" s="1"/>
      <c r="C76" s="1"/>
      <c r="D76" s="1"/>
      <c r="F76" s="2"/>
      <c r="G76" s="2"/>
      <c r="H76" s="2"/>
    </row>
    <row r="78" spans="1:17" x14ac:dyDescent="0.25">
      <c r="A78" t="s">
        <v>70</v>
      </c>
    </row>
    <row r="79" spans="1:17" x14ac:dyDescent="0.25">
      <c r="C79" t="s">
        <v>63</v>
      </c>
      <c r="F79" t="s">
        <v>64</v>
      </c>
    </row>
    <row r="80" spans="1:17" x14ac:dyDescent="0.25">
      <c r="A80" t="s">
        <v>71</v>
      </c>
      <c r="B80" s="3" t="s">
        <v>53</v>
      </c>
      <c r="C80" s="3" t="s">
        <v>65</v>
      </c>
      <c r="D80" s="3" t="s">
        <v>54</v>
      </c>
      <c r="E80" s="3" t="s">
        <v>53</v>
      </c>
      <c r="F80" s="3" t="s">
        <v>65</v>
      </c>
      <c r="G80" s="3" t="s">
        <v>54</v>
      </c>
      <c r="H80" s="3" t="s">
        <v>66</v>
      </c>
      <c r="I80" s="3" t="s">
        <v>67</v>
      </c>
    </row>
    <row r="81" spans="1:9" x14ac:dyDescent="0.25">
      <c r="A81" t="s">
        <v>61</v>
      </c>
      <c r="B81" s="1">
        <v>-0.36685699999999999</v>
      </c>
      <c r="C81" s="1">
        <v>-0.10238</v>
      </c>
      <c r="D81" s="1">
        <v>9.859999999999999E-4</v>
      </c>
      <c r="E81" s="1">
        <v>-2.815242</v>
      </c>
      <c r="F81" s="1">
        <v>-0.102363</v>
      </c>
      <c r="G81" s="1">
        <v>9.7000000000000005E-4</v>
      </c>
      <c r="H81" s="4">
        <f>(F81-C81)*1000</f>
        <v>1.7000000000003124E-2</v>
      </c>
      <c r="I81" s="4">
        <f>(G81-D81)*1000</f>
        <v>-1.5999999999999848E-2</v>
      </c>
    </row>
    <row r="82" spans="1:9" x14ac:dyDescent="0.25">
      <c r="A82" t="s">
        <v>62</v>
      </c>
      <c r="B82" s="1">
        <v>5.1754619999999996</v>
      </c>
      <c r="C82" s="1">
        <v>-0.102564</v>
      </c>
      <c r="D82" s="1">
        <v>1.126E-3</v>
      </c>
      <c r="E82" s="1">
        <v>2.726979</v>
      </c>
      <c r="F82" s="1">
        <v>-0.10258100000000001</v>
      </c>
      <c r="G82" s="1">
        <v>1.142E-3</v>
      </c>
      <c r="H82" s="4">
        <f>(F82-C82)*1000</f>
        <v>-1.7000000000003124E-2</v>
      </c>
      <c r="I82" s="4">
        <f>(G82-D82)*1000</f>
        <v>1.5999999999999955E-2</v>
      </c>
    </row>
    <row r="83" spans="1:9" x14ac:dyDescent="0.25">
      <c r="A83" t="s">
        <v>68</v>
      </c>
      <c r="B83" s="1"/>
      <c r="C83" s="1"/>
      <c r="D83" s="1"/>
      <c r="E83" s="1">
        <v>-2.670204</v>
      </c>
      <c r="F83" s="1">
        <v>-4.1880000000000001E-2</v>
      </c>
      <c r="G83" s="1">
        <v>2.23E-4</v>
      </c>
    </row>
  </sheetData>
  <sortState xmlns:xlrd2="http://schemas.microsoft.com/office/spreadsheetml/2017/richdata2" ref="T4:X60">
    <sortCondition ref="T4:T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abSelected="1" workbookViewId="0">
      <selection activeCell="F3" sqref="F3:I10"/>
    </sheetView>
  </sheetViews>
  <sheetFormatPr defaultRowHeight="15" x14ac:dyDescent="0.25"/>
  <cols>
    <col min="1" max="1" width="11" customWidth="1"/>
  </cols>
  <sheetData>
    <row r="1" spans="1:13" x14ac:dyDescent="0.25">
      <c r="A1" t="s">
        <v>79</v>
      </c>
      <c r="C1" t="s">
        <v>88</v>
      </c>
      <c r="G1" t="s">
        <v>110</v>
      </c>
    </row>
    <row r="2" spans="1:13" x14ac:dyDescent="0.25">
      <c r="C2" t="s">
        <v>80</v>
      </c>
      <c r="D2" t="s">
        <v>82</v>
      </c>
      <c r="E2" t="s">
        <v>81</v>
      </c>
      <c r="G2" s="6" t="s">
        <v>80</v>
      </c>
      <c r="H2" s="6" t="s">
        <v>82</v>
      </c>
      <c r="I2" s="6" t="s">
        <v>81</v>
      </c>
    </row>
    <row r="3" spans="1:13" x14ac:dyDescent="0.25">
      <c r="A3" s="5" t="s">
        <v>102</v>
      </c>
      <c r="C3">
        <v>4370.29</v>
      </c>
      <c r="D3">
        <v>27.524000000000001</v>
      </c>
      <c r="E3">
        <v>179.977</v>
      </c>
      <c r="F3" s="5" t="s">
        <v>102</v>
      </c>
      <c r="G3" s="7">
        <f t="shared" ref="G3:I10" si="0">C3-C$14+G$46</f>
        <v>1559.1780999999996</v>
      </c>
      <c r="H3" s="7">
        <f t="shared" si="0"/>
        <v>-0.26449999999999818</v>
      </c>
      <c r="I3" s="7">
        <f t="shared" si="0"/>
        <v>179.875</v>
      </c>
    </row>
    <row r="4" spans="1:13" x14ac:dyDescent="0.25">
      <c r="A4" s="5" t="s">
        <v>103</v>
      </c>
      <c r="C4">
        <v>3396.8110000000001</v>
      </c>
      <c r="D4">
        <v>27.54</v>
      </c>
      <c r="E4">
        <v>179.89699999999999</v>
      </c>
      <c r="F4" s="5" t="s">
        <v>103</v>
      </c>
      <c r="G4" s="7">
        <f t="shared" si="0"/>
        <v>585.69909999999982</v>
      </c>
      <c r="H4" s="7">
        <f t="shared" si="0"/>
        <v>-0.24849999999999994</v>
      </c>
      <c r="I4" s="7">
        <f t="shared" si="0"/>
        <v>179.79499999999999</v>
      </c>
    </row>
    <row r="5" spans="1:13" x14ac:dyDescent="0.25">
      <c r="A5" s="5" t="s">
        <v>104</v>
      </c>
      <c r="C5">
        <v>2220.6570000000002</v>
      </c>
      <c r="D5">
        <v>27.542000000000002</v>
      </c>
      <c r="E5">
        <v>179.93600000000001</v>
      </c>
      <c r="F5" s="5" t="s">
        <v>104</v>
      </c>
      <c r="G5" s="7">
        <f t="shared" si="0"/>
        <v>-590.45490000000018</v>
      </c>
      <c r="H5" s="7">
        <f t="shared" si="0"/>
        <v>-0.2464999999999975</v>
      </c>
      <c r="I5" s="7">
        <f t="shared" si="0"/>
        <v>179.834</v>
      </c>
    </row>
    <row r="6" spans="1:13" x14ac:dyDescent="0.25">
      <c r="A6" s="5" t="s">
        <v>105</v>
      </c>
      <c r="C6">
        <v>1249.9100000000001</v>
      </c>
      <c r="D6">
        <v>27.574000000000002</v>
      </c>
      <c r="E6">
        <v>179.952</v>
      </c>
      <c r="F6" s="5" t="s">
        <v>105</v>
      </c>
      <c r="G6" s="7">
        <f t="shared" si="0"/>
        <v>-1561.2019000000003</v>
      </c>
      <c r="H6" s="7">
        <f t="shared" si="0"/>
        <v>-0.21449999999999747</v>
      </c>
      <c r="I6" s="7">
        <f t="shared" si="0"/>
        <v>179.85</v>
      </c>
    </row>
    <row r="7" spans="1:13" x14ac:dyDescent="0.25">
      <c r="A7" s="5" t="s">
        <v>106</v>
      </c>
      <c r="C7">
        <v>1249.9390000000001</v>
      </c>
      <c r="D7">
        <v>-220.685</v>
      </c>
      <c r="E7">
        <v>3.6999999999999998E-2</v>
      </c>
      <c r="F7" s="5" t="s">
        <v>106</v>
      </c>
      <c r="G7" s="7">
        <f t="shared" si="0"/>
        <v>-1561.1729000000003</v>
      </c>
      <c r="H7" s="7">
        <f t="shared" si="0"/>
        <v>-248.4735</v>
      </c>
      <c r="I7" s="7">
        <f t="shared" si="0"/>
        <v>-6.5000000000000002E-2</v>
      </c>
    </row>
    <row r="8" spans="1:13" x14ac:dyDescent="0.25">
      <c r="A8" s="5" t="s">
        <v>107</v>
      </c>
      <c r="C8">
        <v>2220.9</v>
      </c>
      <c r="D8">
        <v>-220.82</v>
      </c>
      <c r="E8">
        <v>0.16500000000000001</v>
      </c>
      <c r="F8" s="5" t="s">
        <v>107</v>
      </c>
      <c r="G8" s="7">
        <f t="shared" si="0"/>
        <v>-590.21190000000024</v>
      </c>
      <c r="H8" s="7">
        <f t="shared" si="0"/>
        <v>-248.60849999999999</v>
      </c>
      <c r="I8" s="7">
        <f t="shared" si="0"/>
        <v>6.3000000000000028E-2</v>
      </c>
    </row>
    <row r="9" spans="1:13" x14ac:dyDescent="0.25">
      <c r="A9" s="5" t="s">
        <v>108</v>
      </c>
      <c r="C9">
        <v>3396.7359999999999</v>
      </c>
      <c r="D9">
        <v>-220.852</v>
      </c>
      <c r="E9">
        <v>0.04</v>
      </c>
      <c r="F9" s="5" t="s">
        <v>108</v>
      </c>
      <c r="G9" s="7">
        <f t="shared" si="0"/>
        <v>585.62409999999954</v>
      </c>
      <c r="H9" s="7">
        <f t="shared" si="0"/>
        <v>-248.64049999999997</v>
      </c>
      <c r="I9" s="7">
        <f t="shared" si="0"/>
        <v>-6.2E-2</v>
      </c>
    </row>
    <row r="10" spans="1:13" x14ac:dyDescent="0.25">
      <c r="A10" s="5" t="s">
        <v>109</v>
      </c>
      <c r="C10">
        <v>4370.3680000000004</v>
      </c>
      <c r="D10">
        <v>-220.95599999999999</v>
      </c>
      <c r="E10">
        <v>-2.1999999999999999E-2</v>
      </c>
      <c r="F10" s="5" t="s">
        <v>109</v>
      </c>
      <c r="G10" s="7">
        <f t="shared" si="0"/>
        <v>1559.2561000000001</v>
      </c>
      <c r="H10" s="7">
        <f t="shared" si="0"/>
        <v>-248.74449999999996</v>
      </c>
      <c r="I10" s="7">
        <f t="shared" si="0"/>
        <v>-0.124</v>
      </c>
    </row>
    <row r="11" spans="1:13" x14ac:dyDescent="0.25">
      <c r="C11" s="4"/>
      <c r="D11" s="4"/>
      <c r="E11" s="4"/>
      <c r="F11" s="4"/>
      <c r="G11" s="4"/>
      <c r="H11" s="4"/>
      <c r="I11" s="4"/>
      <c r="K11" t="s">
        <v>89</v>
      </c>
    </row>
    <row r="12" spans="1:13" x14ac:dyDescent="0.25">
      <c r="A12" s="5" t="s">
        <v>72</v>
      </c>
      <c r="C12" s="8">
        <v>0</v>
      </c>
      <c r="D12" s="8">
        <v>0</v>
      </c>
      <c r="E12" s="8">
        <v>0</v>
      </c>
      <c r="F12" s="4"/>
      <c r="G12" s="4">
        <f>C12-C$14+G$46</f>
        <v>-2811.1119000000003</v>
      </c>
      <c r="H12" s="4">
        <f t="shared" ref="H12:I12" si="1">D12-D$14+H$46</f>
        <v>-27.788499999999999</v>
      </c>
      <c r="I12" s="4">
        <f t="shared" si="1"/>
        <v>-0.10199999999999999</v>
      </c>
      <c r="K12">
        <f t="shared" ref="K12:M13" si="2">G12-G44</f>
        <v>5.9999999998581188E-3</v>
      </c>
      <c r="L12">
        <f t="shared" si="2"/>
        <v>-8.5000000000015064E-3</v>
      </c>
      <c r="M12">
        <f t="shared" si="2"/>
        <v>-2.4999999999999994E-2</v>
      </c>
    </row>
    <row r="13" spans="1:13" x14ac:dyDescent="0.25">
      <c r="A13" s="5" t="s">
        <v>73</v>
      </c>
      <c r="B13" t="s">
        <v>111</v>
      </c>
      <c r="C13">
        <v>5542.0150000000003</v>
      </c>
      <c r="D13" s="8">
        <v>-0.23200000000000001</v>
      </c>
      <c r="E13" s="8">
        <v>-0.23400000000000001</v>
      </c>
      <c r="F13" s="4"/>
      <c r="G13" s="4">
        <f>C13-C$14+G$46</f>
        <v>2730.9031</v>
      </c>
      <c r="H13" s="4">
        <f>D13-D$14+H$46</f>
        <v>-28.020499999999998</v>
      </c>
      <c r="I13" s="4">
        <f>E13-E$14+I$46</f>
        <v>-0.33600000000000002</v>
      </c>
      <c r="K13">
        <f t="shared" si="2"/>
        <v>-5.9999999998581188E-3</v>
      </c>
      <c r="L13">
        <f t="shared" si="2"/>
        <v>8.5000000000015064E-3</v>
      </c>
      <c r="M13">
        <f t="shared" si="2"/>
        <v>2.4999999999999967E-2</v>
      </c>
    </row>
    <row r="14" spans="1:13" x14ac:dyDescent="0.25">
      <c r="A14" s="5" t="s">
        <v>87</v>
      </c>
      <c r="C14" s="4">
        <f>(C12+C13)/2</f>
        <v>2771.0075000000002</v>
      </c>
      <c r="D14" s="4">
        <f>(D12+D13)/2</f>
        <v>-0.11600000000000001</v>
      </c>
      <c r="E14" s="4">
        <f>(E12+E13)/2</f>
        <v>-0.11700000000000001</v>
      </c>
      <c r="F14" s="4"/>
      <c r="G14" s="4"/>
      <c r="H14" s="4"/>
      <c r="I14" s="4"/>
    </row>
    <row r="15" spans="1:13" x14ac:dyDescent="0.25">
      <c r="C15" s="4"/>
      <c r="D15" s="4"/>
      <c r="E15" s="4"/>
      <c r="F15" s="4"/>
      <c r="G15" s="4"/>
      <c r="H15" s="4"/>
      <c r="I15" s="4"/>
    </row>
    <row r="16" spans="1:13" x14ac:dyDescent="0.25">
      <c r="A16" s="5" t="s">
        <v>8</v>
      </c>
      <c r="C16">
        <v>-1111.1959999999999</v>
      </c>
      <c r="D16">
        <v>-977.44600000000003</v>
      </c>
      <c r="E16">
        <v>-1391.529</v>
      </c>
      <c r="F16" s="4"/>
      <c r="G16" s="9">
        <f>C16-C$14+G$46</f>
        <v>-3922.3079000000002</v>
      </c>
      <c r="H16" s="9">
        <f>D16-D$14+H$46</f>
        <v>-1005.2345</v>
      </c>
      <c r="I16" s="9">
        <f>E16-E$14+I$46</f>
        <v>-1391.6310000000001</v>
      </c>
    </row>
    <row r="17" spans="1:9" x14ac:dyDescent="0.25">
      <c r="A17" s="5" t="s">
        <v>5</v>
      </c>
      <c r="C17">
        <v>2997.6350000000002</v>
      </c>
      <c r="D17">
        <v>-1015.971</v>
      </c>
      <c r="E17">
        <v>-1389.03</v>
      </c>
      <c r="F17" s="4"/>
      <c r="G17" s="9">
        <f t="shared" ref="G17:G28" si="3">C17-C$14+G$46</f>
        <v>186.52309999999989</v>
      </c>
      <c r="H17" s="9">
        <f t="shared" ref="H17:H28" si="4">D17-D$14+H$46</f>
        <v>-1043.7595000000001</v>
      </c>
      <c r="I17" s="9">
        <f t="shared" ref="I17:I28" si="5">E17-E$14+I$46</f>
        <v>-1389.1320000000001</v>
      </c>
    </row>
    <row r="18" spans="1:9" x14ac:dyDescent="0.25">
      <c r="A18" s="5" t="s">
        <v>3</v>
      </c>
      <c r="C18">
        <v>7496.9780000000001</v>
      </c>
      <c r="D18">
        <v>-1049.9110000000001</v>
      </c>
      <c r="E18">
        <v>-1389.5519999999999</v>
      </c>
      <c r="F18" s="4"/>
      <c r="G18" s="9">
        <f t="shared" si="3"/>
        <v>4685.8660999999993</v>
      </c>
      <c r="H18" s="9">
        <f t="shared" si="4"/>
        <v>-1077.6995000000002</v>
      </c>
      <c r="I18" s="9">
        <f t="shared" si="5"/>
        <v>-1389.654</v>
      </c>
    </row>
    <row r="19" spans="1:9" x14ac:dyDescent="0.25">
      <c r="A19" s="5" t="s">
        <v>6</v>
      </c>
      <c r="C19">
        <v>49.679000000000002</v>
      </c>
      <c r="D19">
        <v>-3039.5630000000001</v>
      </c>
      <c r="E19">
        <v>-1395.63</v>
      </c>
      <c r="F19" s="4"/>
      <c r="G19" s="9">
        <f t="shared" si="3"/>
        <v>-2761.4329000000002</v>
      </c>
      <c r="H19" s="9">
        <f t="shared" si="4"/>
        <v>-3067.3515000000002</v>
      </c>
      <c r="I19" s="9">
        <f t="shared" si="5"/>
        <v>-1395.7320000000002</v>
      </c>
    </row>
    <row r="20" spans="1:9" x14ac:dyDescent="0.25">
      <c r="A20" s="5" t="s">
        <v>2</v>
      </c>
      <c r="C20">
        <v>5501.7370000000001</v>
      </c>
      <c r="D20">
        <v>-3044.8040000000001</v>
      </c>
      <c r="E20">
        <v>-1398.6010000000001</v>
      </c>
      <c r="F20" s="4"/>
      <c r="G20" s="9">
        <f t="shared" si="3"/>
        <v>2690.6250999999997</v>
      </c>
      <c r="H20" s="9">
        <f t="shared" si="4"/>
        <v>-3072.5925000000002</v>
      </c>
      <c r="I20" s="9">
        <f t="shared" si="5"/>
        <v>-1398.7030000000002</v>
      </c>
    </row>
    <row r="21" spans="1:9" x14ac:dyDescent="0.25">
      <c r="A21" s="5" t="s">
        <v>0</v>
      </c>
      <c r="C21">
        <v>-2011.19</v>
      </c>
      <c r="D21">
        <v>-6878.8</v>
      </c>
      <c r="E21">
        <v>1033.079</v>
      </c>
      <c r="F21" s="4"/>
      <c r="G21" s="9">
        <f t="shared" si="3"/>
        <v>-4822.3019000000004</v>
      </c>
      <c r="H21" s="9">
        <f t="shared" si="4"/>
        <v>-6906.5884999999998</v>
      </c>
      <c r="I21" s="9">
        <f t="shared" si="5"/>
        <v>1032.9769999999999</v>
      </c>
    </row>
    <row r="22" spans="1:9" x14ac:dyDescent="0.25">
      <c r="A22" s="5" t="s">
        <v>1</v>
      </c>
      <c r="C22">
        <v>5607.53</v>
      </c>
      <c r="D22">
        <v>-6886.8680000000004</v>
      </c>
      <c r="E22">
        <v>1038.682</v>
      </c>
      <c r="F22" s="4"/>
      <c r="G22" s="9">
        <f t="shared" si="3"/>
        <v>2796.4180999999994</v>
      </c>
      <c r="H22" s="9">
        <f t="shared" si="4"/>
        <v>-6914.6565000000001</v>
      </c>
      <c r="I22" s="9">
        <f t="shared" si="5"/>
        <v>1038.58</v>
      </c>
    </row>
    <row r="23" spans="1:9" x14ac:dyDescent="0.25">
      <c r="A23" s="5" t="s">
        <v>90</v>
      </c>
      <c r="C23">
        <v>0.91400000000000003</v>
      </c>
      <c r="D23">
        <v>45.558</v>
      </c>
      <c r="E23">
        <v>104.631</v>
      </c>
      <c r="F23" s="4"/>
      <c r="G23" s="9">
        <f t="shared" si="3"/>
        <v>-2810.1979000000001</v>
      </c>
      <c r="H23" s="9">
        <f t="shared" si="4"/>
        <v>17.769500000000001</v>
      </c>
      <c r="I23" s="9">
        <f t="shared" si="5"/>
        <v>104.52900000000001</v>
      </c>
    </row>
    <row r="24" spans="1:9" x14ac:dyDescent="0.25">
      <c r="A24" s="5" t="s">
        <v>91</v>
      </c>
      <c r="C24">
        <v>-0.255</v>
      </c>
      <c r="D24">
        <v>-49.588999999999999</v>
      </c>
      <c r="E24">
        <v>104.51900000000001</v>
      </c>
      <c r="F24" s="4"/>
      <c r="G24" s="9">
        <f t="shared" si="3"/>
        <v>-2811.3669000000004</v>
      </c>
      <c r="H24" s="9">
        <f t="shared" si="4"/>
        <v>-77.377499999999998</v>
      </c>
      <c r="I24" s="9">
        <f t="shared" si="5"/>
        <v>104.41700000000002</v>
      </c>
    </row>
    <row r="25" spans="1:9" x14ac:dyDescent="0.25">
      <c r="A25" s="5" t="s">
        <v>92</v>
      </c>
      <c r="C25">
        <v>-1.1559999999999999</v>
      </c>
      <c r="D25">
        <v>-104.902</v>
      </c>
      <c r="E25">
        <v>49.128</v>
      </c>
      <c r="F25" s="4"/>
      <c r="G25" s="9">
        <f t="shared" si="3"/>
        <v>-2812.2679000000003</v>
      </c>
      <c r="H25" s="9">
        <f t="shared" si="4"/>
        <v>-132.69049999999999</v>
      </c>
      <c r="I25" s="9">
        <f t="shared" si="5"/>
        <v>49.025999999999996</v>
      </c>
    </row>
    <row r="26" spans="1:9" x14ac:dyDescent="0.25">
      <c r="A26" s="5" t="s">
        <v>93</v>
      </c>
      <c r="C26">
        <v>-1.649</v>
      </c>
      <c r="D26">
        <v>-104.40600000000001</v>
      </c>
      <c r="E26">
        <v>-49.628999999999998</v>
      </c>
      <c r="F26" s="4"/>
      <c r="G26" s="9">
        <f t="shared" si="3"/>
        <v>-2812.7609000000002</v>
      </c>
      <c r="H26" s="9">
        <f t="shared" si="4"/>
        <v>-132.19450000000001</v>
      </c>
      <c r="I26" s="9">
        <f t="shared" si="5"/>
        <v>-49.731000000000002</v>
      </c>
    </row>
    <row r="27" spans="1:9" x14ac:dyDescent="0.25">
      <c r="A27" s="5" t="s">
        <v>94</v>
      </c>
      <c r="C27">
        <v>5542.15</v>
      </c>
      <c r="D27">
        <v>45.186999999999998</v>
      </c>
      <c r="E27">
        <v>104.43300000000001</v>
      </c>
      <c r="F27" s="4"/>
      <c r="G27" s="9">
        <f t="shared" si="3"/>
        <v>2731.0380999999993</v>
      </c>
      <c r="H27" s="9">
        <f t="shared" si="4"/>
        <v>17.398499999999999</v>
      </c>
      <c r="I27" s="9">
        <f t="shared" si="5"/>
        <v>104.33100000000002</v>
      </c>
    </row>
    <row r="28" spans="1:9" x14ac:dyDescent="0.25">
      <c r="A28" s="5" t="s">
        <v>95</v>
      </c>
      <c r="C28">
        <v>5543.0010000000002</v>
      </c>
      <c r="D28">
        <v>-49.813000000000002</v>
      </c>
      <c r="E28">
        <v>104.429</v>
      </c>
      <c r="F28" s="4"/>
      <c r="G28" s="9">
        <f t="shared" si="3"/>
        <v>2731.8890999999999</v>
      </c>
      <c r="H28" s="9">
        <f t="shared" si="4"/>
        <v>-77.601500000000001</v>
      </c>
      <c r="I28" s="9">
        <f t="shared" si="5"/>
        <v>104.32700000000001</v>
      </c>
    </row>
    <row r="29" spans="1:9" x14ac:dyDescent="0.25">
      <c r="A29" s="5" t="s">
        <v>96</v>
      </c>
      <c r="C29">
        <v>5542.6980000000003</v>
      </c>
      <c r="D29">
        <v>-104.717</v>
      </c>
      <c r="E29">
        <v>49.277000000000001</v>
      </c>
      <c r="F29" s="4"/>
      <c r="G29" s="9">
        <f>C29-C$14+G$46</f>
        <v>2731.5861</v>
      </c>
      <c r="H29" s="9">
        <f>D29-D$14+H$46</f>
        <v>-132.50549999999998</v>
      </c>
      <c r="I29" s="9">
        <f>E29-E$14+I$46</f>
        <v>49.174999999999997</v>
      </c>
    </row>
    <row r="30" spans="1:9" x14ac:dyDescent="0.25">
      <c r="A30" s="5" t="s">
        <v>97</v>
      </c>
      <c r="C30">
        <v>5542.1589999999997</v>
      </c>
      <c r="D30">
        <v>-104.687</v>
      </c>
      <c r="E30">
        <v>-49.701000000000001</v>
      </c>
      <c r="F30" s="4"/>
      <c r="G30" s="9">
        <f t="shared" ref="G30:G34" si="6">C30-C$14+G$46</f>
        <v>2731.0470999999993</v>
      </c>
      <c r="H30" s="9">
        <f t="shared" ref="H30:H34" si="7">D30-D$14+H$46</f>
        <v>-132.47550000000001</v>
      </c>
      <c r="I30" s="9">
        <f t="shared" ref="I30:I34" si="8">E30-E$14+I$46</f>
        <v>-49.803000000000004</v>
      </c>
    </row>
    <row r="31" spans="1:9" x14ac:dyDescent="0.25">
      <c r="A31" s="5" t="s">
        <v>98</v>
      </c>
      <c r="C31">
        <v>132.286</v>
      </c>
      <c r="D31">
        <v>54.54</v>
      </c>
      <c r="E31">
        <v>82.472999999999999</v>
      </c>
      <c r="F31" s="4"/>
      <c r="G31" s="9">
        <f t="shared" si="6"/>
        <v>-2678.8259000000003</v>
      </c>
      <c r="H31" s="9">
        <f t="shared" si="7"/>
        <v>26.7515</v>
      </c>
      <c r="I31" s="9">
        <f t="shared" si="8"/>
        <v>82.371000000000009</v>
      </c>
    </row>
    <row r="32" spans="1:9" x14ac:dyDescent="0.25">
      <c r="A32" s="5" t="s">
        <v>99</v>
      </c>
      <c r="C32">
        <v>132.33699999999999</v>
      </c>
      <c r="D32">
        <v>-59.823999999999998</v>
      </c>
      <c r="E32">
        <v>82.659000000000006</v>
      </c>
      <c r="F32" s="4"/>
      <c r="G32" s="9">
        <f t="shared" si="6"/>
        <v>-2678.7749000000003</v>
      </c>
      <c r="H32" s="9">
        <f t="shared" si="7"/>
        <v>-87.612499999999997</v>
      </c>
      <c r="I32" s="9">
        <f t="shared" si="8"/>
        <v>82.557000000000016</v>
      </c>
    </row>
    <row r="33" spans="1:9" x14ac:dyDescent="0.25">
      <c r="A33" s="5" t="s">
        <v>100</v>
      </c>
      <c r="C33">
        <v>132.434</v>
      </c>
      <c r="D33">
        <v>-103.268</v>
      </c>
      <c r="E33">
        <v>38.909999999999997</v>
      </c>
      <c r="F33" s="4"/>
      <c r="G33" s="9">
        <f t="shared" si="6"/>
        <v>-2678.6779000000001</v>
      </c>
      <c r="H33" s="9">
        <f t="shared" si="7"/>
        <v>-131.0565</v>
      </c>
      <c r="I33" s="9">
        <f t="shared" si="8"/>
        <v>38.807999999999993</v>
      </c>
    </row>
    <row r="34" spans="1:9" x14ac:dyDescent="0.25">
      <c r="A34" s="5" t="s">
        <v>101</v>
      </c>
      <c r="C34">
        <v>132.458</v>
      </c>
      <c r="D34">
        <v>-103.28700000000001</v>
      </c>
      <c r="E34">
        <v>-40.301000000000002</v>
      </c>
      <c r="F34" s="4"/>
      <c r="G34" s="9">
        <f t="shared" si="6"/>
        <v>-2678.6539000000002</v>
      </c>
      <c r="H34" s="9">
        <f t="shared" si="7"/>
        <v>-131.07550000000001</v>
      </c>
      <c r="I34" s="9">
        <f t="shared" si="8"/>
        <v>-40.403000000000006</v>
      </c>
    </row>
    <row r="35" spans="1:9" x14ac:dyDescent="0.25">
      <c r="C35" s="4"/>
      <c r="D35" s="4"/>
      <c r="E35" s="4"/>
      <c r="F35" s="4"/>
      <c r="G35" s="4"/>
      <c r="H35" s="4"/>
      <c r="I35" s="4"/>
    </row>
    <row r="36" spans="1:9" x14ac:dyDescent="0.25">
      <c r="C36" s="4"/>
      <c r="D36" s="4"/>
      <c r="E36" s="4"/>
      <c r="F36" s="4"/>
      <c r="G36" s="4"/>
      <c r="H36" s="4"/>
      <c r="I36" s="4"/>
    </row>
    <row r="37" spans="1:9" x14ac:dyDescent="0.25">
      <c r="C37" s="4"/>
      <c r="D37" s="4"/>
      <c r="E37" s="4"/>
      <c r="F37" s="4"/>
      <c r="G37" s="4"/>
      <c r="H37" s="4"/>
      <c r="I37" s="4"/>
    </row>
    <row r="38" spans="1:9" x14ac:dyDescent="0.25">
      <c r="C38" s="4"/>
      <c r="D38" s="4"/>
      <c r="E38" s="4"/>
      <c r="F38" s="4"/>
      <c r="G38" s="4"/>
      <c r="H38" s="4"/>
      <c r="I38" s="4"/>
    </row>
    <row r="39" spans="1:9" x14ac:dyDescent="0.25">
      <c r="C39" s="4"/>
      <c r="D39" s="4"/>
      <c r="E39" s="4"/>
      <c r="F39" s="4"/>
      <c r="G39" s="4"/>
      <c r="H39" s="4"/>
      <c r="I39" s="4"/>
    </row>
    <row r="40" spans="1:9" x14ac:dyDescent="0.25">
      <c r="C40" s="4"/>
      <c r="D40" s="4"/>
      <c r="E40" s="4"/>
      <c r="F40" s="4"/>
      <c r="G40" s="4"/>
      <c r="H40" s="4"/>
      <c r="I40" s="4"/>
    </row>
    <row r="41" spans="1:9" x14ac:dyDescent="0.25">
      <c r="C41" s="4"/>
      <c r="D41" s="4"/>
      <c r="E41" s="4"/>
      <c r="F41" s="4"/>
      <c r="G41" s="4"/>
      <c r="H41" s="4"/>
      <c r="I41" s="4"/>
    </row>
    <row r="42" spans="1:9" x14ac:dyDescent="0.25">
      <c r="C42" s="4"/>
      <c r="D42" s="4"/>
      <c r="E42" s="4"/>
      <c r="F42" s="4"/>
      <c r="G42" s="4"/>
      <c r="H42" s="4"/>
      <c r="I42" s="4"/>
    </row>
    <row r="43" spans="1:9" x14ac:dyDescent="0.25">
      <c r="A43" t="s">
        <v>83</v>
      </c>
      <c r="C43" s="4"/>
      <c r="D43" s="4"/>
      <c r="E43" s="4"/>
      <c r="F43" s="4"/>
      <c r="G43" s="4"/>
      <c r="H43" s="4"/>
      <c r="I43" s="4"/>
    </row>
    <row r="44" spans="1:9" x14ac:dyDescent="0.25">
      <c r="A44" t="s">
        <v>84</v>
      </c>
      <c r="B44">
        <v>10</v>
      </c>
      <c r="C44">
        <v>0.369282</v>
      </c>
      <c r="D44">
        <v>0.10251</v>
      </c>
      <c r="E44">
        <v>1.73E-4</v>
      </c>
      <c r="F44" s="4"/>
      <c r="G44" s="4">
        <f>(-C$47-C44)*1000</f>
        <v>-2811.1179000000002</v>
      </c>
      <c r="H44" s="4">
        <f>(D$47-D44)*1000</f>
        <v>-27.779999999999998</v>
      </c>
      <c r="I44" s="4">
        <f>(E44-E$47)*1000</f>
        <v>-7.6999999999999999E-2</v>
      </c>
    </row>
    <row r="45" spans="1:9" x14ac:dyDescent="0.25">
      <c r="A45" t="s">
        <v>85</v>
      </c>
      <c r="B45">
        <v>11</v>
      </c>
      <c r="C45">
        <v>-5.1727449999999999</v>
      </c>
      <c r="D45">
        <v>0.102759</v>
      </c>
      <c r="E45">
        <v>-1.11E-4</v>
      </c>
      <c r="F45" s="4"/>
      <c r="G45" s="4">
        <f>(-C$47-C45)*1000</f>
        <v>2730.9090999999999</v>
      </c>
      <c r="H45" s="4">
        <f>(D$47-D45)*1000</f>
        <v>-28.029</v>
      </c>
      <c r="I45" s="4">
        <f>(E45-E$47)*1000</f>
        <v>-0.36099999999999999</v>
      </c>
    </row>
    <row r="46" spans="1:9" x14ac:dyDescent="0.25">
      <c r="A46" t="s">
        <v>87</v>
      </c>
      <c r="C46" s="1"/>
      <c r="D46" s="1"/>
      <c r="E46" s="1"/>
      <c r="F46" s="4"/>
      <c r="G46" s="4">
        <f>(G44+G45)/2</f>
        <v>-40.104400000000169</v>
      </c>
      <c r="H46" s="4">
        <f t="shared" ref="H46:I46" si="9">(H44+H45)/2</f>
        <v>-27.904499999999999</v>
      </c>
      <c r="I46" s="4">
        <f t="shared" si="9"/>
        <v>-0.219</v>
      </c>
    </row>
    <row r="47" spans="1:9" x14ac:dyDescent="0.25">
      <c r="A47" t="s">
        <v>86</v>
      </c>
      <c r="C47">
        <v>2.4418359000000001</v>
      </c>
      <c r="D47">
        <v>7.4730000000000005E-2</v>
      </c>
      <c r="E47">
        <v>2.5000000000000001E-4</v>
      </c>
      <c r="F47" s="4"/>
      <c r="G47" s="4">
        <f>(C$47-C47)</f>
        <v>0</v>
      </c>
      <c r="H47" s="4">
        <f>(D$47-D47)</f>
        <v>0</v>
      </c>
      <c r="I47" s="4">
        <f>(E47-E$47)</f>
        <v>0</v>
      </c>
    </row>
    <row r="50" spans="1:5" x14ac:dyDescent="0.25">
      <c r="A50" t="s">
        <v>84</v>
      </c>
      <c r="B50">
        <v>10</v>
      </c>
      <c r="C50">
        <v>0.10251</v>
      </c>
      <c r="D50">
        <v>1.73E-4</v>
      </c>
      <c r="E50">
        <v>0.369282</v>
      </c>
    </row>
    <row r="51" spans="1:5" x14ac:dyDescent="0.25">
      <c r="A51" t="s">
        <v>85</v>
      </c>
      <c r="B51">
        <v>11</v>
      </c>
      <c r="C51">
        <v>0.102759</v>
      </c>
      <c r="D51">
        <v>-1.11E-4</v>
      </c>
      <c r="E51">
        <v>-5.1727449999999999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2017-08-18T20:43:21Z</dcterms:created>
  <dcterms:modified xsi:type="dcterms:W3CDTF">2021-06-15T18:40:59Z</dcterms:modified>
</cp:coreProperties>
</file>