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95" yWindow="60" windowWidth="20535" windowHeight="141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33" i="1" l="1"/>
  <c r="N17" i="1"/>
  <c r="E29" i="1"/>
  <c r="N21" i="1"/>
  <c r="E31" i="1"/>
  <c r="N19" i="1"/>
  <c r="M64" i="1" l="1"/>
  <c r="M47" i="1"/>
  <c r="M49" i="1"/>
  <c r="M53" i="1"/>
  <c r="M55" i="1"/>
  <c r="M57" i="1"/>
  <c r="M61" i="1"/>
  <c r="M46" i="1"/>
  <c r="P72" i="1" l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71" i="1"/>
  <c r="O72" i="1" l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71" i="1"/>
  <c r="K89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71" i="1"/>
  <c r="N18" i="1" l="1"/>
  <c r="E38" i="1" s="1"/>
  <c r="K47" i="1" l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46" i="1"/>
  <c r="I47" i="1"/>
  <c r="J47" i="1"/>
  <c r="I48" i="1"/>
  <c r="J48" i="1"/>
  <c r="I49" i="1"/>
  <c r="J49" i="1"/>
  <c r="I50" i="1"/>
  <c r="J50" i="1"/>
  <c r="I51" i="1"/>
  <c r="J51" i="1"/>
  <c r="I52" i="1"/>
  <c r="J52" i="1"/>
  <c r="I53" i="1"/>
  <c r="J53" i="1"/>
  <c r="I54" i="1"/>
  <c r="J54" i="1"/>
  <c r="I55" i="1"/>
  <c r="J55" i="1"/>
  <c r="I56" i="1"/>
  <c r="J56" i="1"/>
  <c r="I57" i="1"/>
  <c r="J57" i="1"/>
  <c r="I58" i="1"/>
  <c r="J58" i="1"/>
  <c r="I59" i="1"/>
  <c r="J59" i="1"/>
  <c r="I60" i="1"/>
  <c r="J60" i="1"/>
  <c r="I61" i="1"/>
  <c r="J61" i="1"/>
  <c r="I62" i="1"/>
  <c r="J62" i="1"/>
  <c r="I63" i="1"/>
  <c r="J63" i="1"/>
  <c r="I64" i="1"/>
  <c r="J64" i="1"/>
  <c r="J46" i="1"/>
  <c r="I46" i="1"/>
  <c r="G13" i="1" l="1"/>
  <c r="G14" i="1"/>
  <c r="G15" i="1"/>
  <c r="G16" i="1"/>
  <c r="G17" i="1"/>
  <c r="G18" i="1"/>
  <c r="G19" i="1"/>
  <c r="G20" i="1"/>
  <c r="G21" i="1"/>
  <c r="G22" i="1"/>
  <c r="G12" i="1"/>
  <c r="N12" i="1" l="1"/>
  <c r="N14" i="1"/>
  <c r="N15" i="1"/>
  <c r="N16" i="1"/>
  <c r="E37" i="1" s="1"/>
  <c r="N13" i="1"/>
  <c r="P21" i="1" l="1"/>
  <c r="P20" i="1"/>
  <c r="P19" i="1"/>
  <c r="P18" i="1"/>
  <c r="P13" i="1"/>
  <c r="P14" i="1"/>
  <c r="P15" i="1"/>
  <c r="P16" i="1"/>
  <c r="P12" i="1"/>
  <c r="E16" i="1" l="1"/>
  <c r="E32" i="1" s="1"/>
  <c r="E13" i="1" l="1"/>
  <c r="E14" i="1"/>
  <c r="E30" i="1" s="1"/>
  <c r="E15" i="1"/>
  <c r="E17" i="1"/>
  <c r="E18" i="1"/>
  <c r="E34" i="1" s="1"/>
  <c r="E19" i="1"/>
  <c r="E35" i="1" s="1"/>
  <c r="E20" i="1"/>
  <c r="E36" i="1" s="1"/>
  <c r="E21" i="1"/>
  <c r="E22" i="1"/>
  <c r="E39" i="1" s="1"/>
  <c r="E12" i="1"/>
  <c r="E28" i="1" s="1"/>
</calcChain>
</file>

<file path=xl/sharedStrings.xml><?xml version="1.0" encoding="utf-8"?>
<sst xmlns="http://schemas.openxmlformats.org/spreadsheetml/2006/main" count="50" uniqueCount="23">
  <si>
    <t>ALL MEASURMENTS in [mm]</t>
  </si>
  <si>
    <t>Gap</t>
  </si>
  <si>
    <t>Shift</t>
  </si>
  <si>
    <t>Real shift</t>
  </si>
  <si>
    <t>(HallProbe)</t>
  </si>
  <si>
    <t>Center</t>
  </si>
  <si>
    <t>Hall Probe:</t>
  </si>
  <si>
    <t>After lubrication</t>
  </si>
  <si>
    <t>Touch Probe</t>
  </si>
  <si>
    <t>Average (Touch probe+Hall probe)/2)</t>
  </si>
  <si>
    <t>Pitch(urad)</t>
  </si>
  <si>
    <t>Backlash measurements with dial indicator</t>
  </si>
  <si>
    <t>Readings</t>
  </si>
  <si>
    <t>open</t>
  </si>
  <si>
    <t>close</t>
  </si>
  <si>
    <t>Differences</t>
  </si>
  <si>
    <t>Gap/2</t>
  </si>
  <si>
    <t>vs.Gap</t>
  </si>
  <si>
    <t>close-open</t>
  </si>
  <si>
    <t>US</t>
  </si>
  <si>
    <t>DS</t>
  </si>
  <si>
    <t>Pitch (DS-US)</t>
  </si>
  <si>
    <t>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</si>
</sst>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Border="1"/>
    <xf numFmtId="11" fontId="2" fillId="0" borderId="0" xfId="0" applyNumberFormat="1" applyFont="1" applyAlignment="1">
      <alignment horizontal="center" vertical="center" readingOrder="1"/>
    </xf>
    <xf numFmtId="0" fontId="1" fillId="0" borderId="0" xfId="0" applyFont="1" applyAlignment="1">
      <alignment horizontal="lef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CMM</c:v>
          </c:tx>
          <c:spPr>
            <a:ln w="28575">
              <a:noFill/>
            </a:ln>
          </c:spPr>
          <c:marker>
            <c:symbol val="diamond"/>
            <c:size val="4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9.8623516097185102E-2"/>
                  <c:y val="0.62264268138563261"/>
                </c:manualLayout>
              </c:layout>
              <c:numFmt formatCode="0.00000E+00" sourceLinked="0"/>
            </c:trendlineLbl>
          </c:trendline>
          <c:xVal>
            <c:numRef>
              <c:f>(Sheet1!$C$12:$C$22,Sheet1!$L$12:$L$16,Sheet1!$L$18)</c:f>
              <c:numCache>
                <c:formatCode>General</c:formatCode>
                <c:ptCount val="17"/>
                <c:pt idx="0">
                  <c:v>7.4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11.5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  <c:pt idx="11">
                  <c:v>7.4</c:v>
                </c:pt>
                <c:pt idx="12">
                  <c:v>10</c:v>
                </c:pt>
                <c:pt idx="13">
                  <c:v>13</c:v>
                </c:pt>
                <c:pt idx="14">
                  <c:v>14</c:v>
                </c:pt>
                <c:pt idx="15">
                  <c:v>17</c:v>
                </c:pt>
                <c:pt idx="16">
                  <c:v>20</c:v>
                </c:pt>
              </c:numCache>
            </c:numRef>
          </c:xVal>
          <c:yVal>
            <c:numRef>
              <c:f>(Sheet1!$E$12:$E$22,Sheet1!$N$12:$N$16,Sheet1!$N$18)</c:f>
              <c:numCache>
                <c:formatCode>General</c:formatCode>
                <c:ptCount val="17"/>
                <c:pt idx="0">
                  <c:v>-26.700000000000003</c:v>
                </c:pt>
                <c:pt idx="1">
                  <c:v>-12.900000000000009</c:v>
                </c:pt>
                <c:pt idx="2">
                  <c:v>0</c:v>
                </c:pt>
                <c:pt idx="3">
                  <c:v>1.1999999999999926</c:v>
                </c:pt>
                <c:pt idx="4">
                  <c:v>-1.9000000000000128</c:v>
                </c:pt>
                <c:pt idx="5">
                  <c:v>-7.3000000000000007</c:v>
                </c:pt>
                <c:pt idx="6">
                  <c:v>-6.8000000000000007</c:v>
                </c:pt>
                <c:pt idx="7">
                  <c:v>6.3</c:v>
                </c:pt>
                <c:pt idx="8">
                  <c:v>15.099999999999989</c:v>
                </c:pt>
                <c:pt idx="9">
                  <c:v>28.699999999999989</c:v>
                </c:pt>
                <c:pt idx="10">
                  <c:v>16.799999999999997</c:v>
                </c:pt>
                <c:pt idx="11">
                  <c:v>-32</c:v>
                </c:pt>
                <c:pt idx="12">
                  <c:v>0</c:v>
                </c:pt>
                <c:pt idx="13">
                  <c:v>9</c:v>
                </c:pt>
                <c:pt idx="14">
                  <c:v>15</c:v>
                </c:pt>
                <c:pt idx="15">
                  <c:v>26</c:v>
                </c:pt>
                <c:pt idx="16">
                  <c:v>24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2A2-4163-AC86-AA7E3AB17337}"/>
            </c:ext>
          </c:extLst>
        </c:ser>
        <c:ser>
          <c:idx val="1"/>
          <c:order val="1"/>
          <c:spPr>
            <a:ln w="28575">
              <a:noFill/>
            </a:ln>
          </c:spPr>
          <c:xVal>
            <c:numRef>
              <c:f>(Sheet1!$L$12:$L$16,Sheet1!$L$18)</c:f>
              <c:numCache>
                <c:formatCode>General</c:formatCode>
                <c:ptCount val="6"/>
                <c:pt idx="0">
                  <c:v>7.4</c:v>
                </c:pt>
                <c:pt idx="1">
                  <c:v>10</c:v>
                </c:pt>
                <c:pt idx="2">
                  <c:v>13</c:v>
                </c:pt>
                <c:pt idx="3">
                  <c:v>14</c:v>
                </c:pt>
                <c:pt idx="4">
                  <c:v>17</c:v>
                </c:pt>
                <c:pt idx="5">
                  <c:v>20</c:v>
                </c:pt>
              </c:numCache>
            </c:numRef>
          </c:xVal>
          <c:yVal>
            <c:numRef>
              <c:f>(Sheet1!$N$12:$N$16,Sheet1!$N$18)</c:f>
              <c:numCache>
                <c:formatCode>General</c:formatCode>
                <c:ptCount val="6"/>
                <c:pt idx="0">
                  <c:v>-32</c:v>
                </c:pt>
                <c:pt idx="1">
                  <c:v>0</c:v>
                </c:pt>
                <c:pt idx="2">
                  <c:v>9</c:v>
                </c:pt>
                <c:pt idx="3">
                  <c:v>15</c:v>
                </c:pt>
                <c:pt idx="4">
                  <c:v>26</c:v>
                </c:pt>
                <c:pt idx="5">
                  <c:v>24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062720"/>
        <c:axId val="78063296"/>
      </c:scatterChart>
      <c:valAx>
        <c:axId val="7806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8063296"/>
        <c:crosses val="autoZero"/>
        <c:crossBetween val="midCat"/>
      </c:valAx>
      <c:valAx>
        <c:axId val="780632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06272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Driving nut motion vs Gap (US)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Open</c:v>
          </c:tx>
          <c:spPr>
            <a:ln w="19050"/>
          </c:spPr>
          <c:marker>
            <c:symbol val="diamond"/>
            <c:size val="4"/>
          </c:marker>
          <c:xVal>
            <c:numRef>
              <c:f>Sheet1!$C$46:$C$64</c:f>
              <c:numCache>
                <c:formatCode>General</c:formatCode>
                <c:ptCount val="19"/>
                <c:pt idx="0">
                  <c:v>8</c:v>
                </c:pt>
                <c:pt idx="1">
                  <c:v>9</c:v>
                </c:pt>
                <c:pt idx="2">
                  <c:v>9.5</c:v>
                </c:pt>
                <c:pt idx="3">
                  <c:v>10</c:v>
                </c:pt>
                <c:pt idx="4">
                  <c:v>10.5</c:v>
                </c:pt>
                <c:pt idx="5">
                  <c:v>11</c:v>
                </c:pt>
                <c:pt idx="6">
                  <c:v>11.5</c:v>
                </c:pt>
                <c:pt idx="7">
                  <c:v>12</c:v>
                </c:pt>
                <c:pt idx="8">
                  <c:v>12.5</c:v>
                </c:pt>
                <c:pt idx="9">
                  <c:v>13</c:v>
                </c:pt>
                <c:pt idx="10">
                  <c:v>13.5</c:v>
                </c:pt>
                <c:pt idx="11">
                  <c:v>14</c:v>
                </c:pt>
                <c:pt idx="12">
                  <c:v>14.5</c:v>
                </c:pt>
                <c:pt idx="13">
                  <c:v>15</c:v>
                </c:pt>
                <c:pt idx="14">
                  <c:v>15.5</c:v>
                </c:pt>
                <c:pt idx="15">
                  <c:v>16</c:v>
                </c:pt>
                <c:pt idx="16">
                  <c:v>16.5</c:v>
                </c:pt>
                <c:pt idx="17">
                  <c:v>17</c:v>
                </c:pt>
                <c:pt idx="18">
                  <c:v>22</c:v>
                </c:pt>
              </c:numCache>
            </c:numRef>
          </c:xVal>
          <c:yVal>
            <c:numRef>
              <c:f>Sheet1!$N$46:$N$64</c:f>
              <c:numCache>
                <c:formatCode>General</c:formatCode>
                <c:ptCount val="19"/>
                <c:pt idx="0">
                  <c:v>0</c:v>
                </c:pt>
                <c:pt idx="1">
                  <c:v>5.0000000000000044</c:v>
                </c:pt>
                <c:pt idx="2">
                  <c:v>7.0000000000000062</c:v>
                </c:pt>
                <c:pt idx="3">
                  <c:v>6.9999999999998952</c:v>
                </c:pt>
                <c:pt idx="4">
                  <c:v>2.9999999999998916</c:v>
                </c:pt>
                <c:pt idx="5">
                  <c:v>-0.99999999999988987</c:v>
                </c:pt>
                <c:pt idx="6">
                  <c:v>-4.9999999999998934</c:v>
                </c:pt>
                <c:pt idx="7">
                  <c:v>-10.000000000000009</c:v>
                </c:pt>
                <c:pt idx="8">
                  <c:v>-16.000000000000014</c:v>
                </c:pt>
                <c:pt idx="9">
                  <c:v>-21.999999999999797</c:v>
                </c:pt>
                <c:pt idx="10">
                  <c:v>-17.999999999999794</c:v>
                </c:pt>
                <c:pt idx="11">
                  <c:v>-16.000000000000014</c:v>
                </c:pt>
                <c:pt idx="12">
                  <c:v>-15.000000000000124</c:v>
                </c:pt>
                <c:pt idx="13">
                  <c:v>-12.999999999999901</c:v>
                </c:pt>
                <c:pt idx="14">
                  <c:v>-11.000000000000121</c:v>
                </c:pt>
                <c:pt idx="15">
                  <c:v>-11.000000000000121</c:v>
                </c:pt>
                <c:pt idx="16">
                  <c:v>-9.9999999999997868</c:v>
                </c:pt>
                <c:pt idx="17">
                  <c:v>-8.0000000000000071</c:v>
                </c:pt>
                <c:pt idx="18">
                  <c:v>-14.000000000000234</c:v>
                </c:pt>
              </c:numCache>
            </c:numRef>
          </c:yVal>
          <c:smooth val="1"/>
        </c:ser>
        <c:ser>
          <c:idx val="1"/>
          <c:order val="1"/>
          <c:tx>
            <c:v>Close</c:v>
          </c:tx>
          <c:spPr>
            <a:ln w="19050"/>
          </c:spPr>
          <c:marker>
            <c:symbol val="square"/>
            <c:size val="4"/>
          </c:marker>
          <c:xVal>
            <c:numRef>
              <c:f>Sheet1!$C$46:$C$64</c:f>
              <c:numCache>
                <c:formatCode>General</c:formatCode>
                <c:ptCount val="19"/>
                <c:pt idx="0">
                  <c:v>8</c:v>
                </c:pt>
                <c:pt idx="1">
                  <c:v>9</c:v>
                </c:pt>
                <c:pt idx="2">
                  <c:v>9.5</c:v>
                </c:pt>
                <c:pt idx="3">
                  <c:v>10</c:v>
                </c:pt>
                <c:pt idx="4">
                  <c:v>10.5</c:v>
                </c:pt>
                <c:pt idx="5">
                  <c:v>11</c:v>
                </c:pt>
                <c:pt idx="6">
                  <c:v>11.5</c:v>
                </c:pt>
                <c:pt idx="7">
                  <c:v>12</c:v>
                </c:pt>
                <c:pt idx="8">
                  <c:v>12.5</c:v>
                </c:pt>
                <c:pt idx="9">
                  <c:v>13</c:v>
                </c:pt>
                <c:pt idx="10">
                  <c:v>13.5</c:v>
                </c:pt>
                <c:pt idx="11">
                  <c:v>14</c:v>
                </c:pt>
                <c:pt idx="12">
                  <c:v>14.5</c:v>
                </c:pt>
                <c:pt idx="13">
                  <c:v>15</c:v>
                </c:pt>
                <c:pt idx="14">
                  <c:v>15.5</c:v>
                </c:pt>
                <c:pt idx="15">
                  <c:v>16</c:v>
                </c:pt>
                <c:pt idx="16">
                  <c:v>16.5</c:v>
                </c:pt>
                <c:pt idx="17">
                  <c:v>17</c:v>
                </c:pt>
                <c:pt idx="18">
                  <c:v>22</c:v>
                </c:pt>
              </c:numCache>
            </c:numRef>
          </c:xVal>
          <c:yVal>
            <c:numRef>
              <c:f>Sheet1!$O$46:$O$64</c:f>
              <c:numCache>
                <c:formatCode>General</c:formatCode>
                <c:ptCount val="19"/>
                <c:pt idx="0">
                  <c:v>51</c:v>
                </c:pt>
                <c:pt idx="1">
                  <c:v>58.00000000000005</c:v>
                </c:pt>
                <c:pt idx="2">
                  <c:v>60.000000000000057</c:v>
                </c:pt>
                <c:pt idx="3">
                  <c:v>60.000000000000057</c:v>
                </c:pt>
                <c:pt idx="4">
                  <c:v>56.999999999999943</c:v>
                </c:pt>
                <c:pt idx="5">
                  <c:v>46.999999999999929</c:v>
                </c:pt>
                <c:pt idx="6">
                  <c:v>30.999999999999915</c:v>
                </c:pt>
                <c:pt idx="7">
                  <c:v>19.000000000000128</c:v>
                </c:pt>
                <c:pt idx="8">
                  <c:v>11.000000000000121</c:v>
                </c:pt>
                <c:pt idx="9">
                  <c:v>3.0000000000001137</c:v>
                </c:pt>
                <c:pt idx="10">
                  <c:v>0.99999999999988987</c:v>
                </c:pt>
                <c:pt idx="11">
                  <c:v>4.0000000000000036</c:v>
                </c:pt>
                <c:pt idx="12">
                  <c:v>7.0000000000001172</c:v>
                </c:pt>
                <c:pt idx="13">
                  <c:v>8.999999999999897</c:v>
                </c:pt>
                <c:pt idx="14">
                  <c:v>9.9999999999997868</c:v>
                </c:pt>
                <c:pt idx="15">
                  <c:v>11.000000000000121</c:v>
                </c:pt>
                <c:pt idx="16">
                  <c:v>11.000000000000121</c:v>
                </c:pt>
                <c:pt idx="17">
                  <c:v>11.999999999999567</c:v>
                </c:pt>
                <c:pt idx="18">
                  <c:v>3.0000000000001137</c:v>
                </c:pt>
              </c:numCache>
            </c:numRef>
          </c:yVal>
          <c:smooth val="1"/>
        </c:ser>
        <c:ser>
          <c:idx val="2"/>
          <c:order val="2"/>
          <c:tx>
            <c:v>Close-Open</c:v>
          </c:tx>
          <c:xVal>
            <c:numRef>
              <c:f>Sheet1!$C$46:$C$64</c:f>
              <c:numCache>
                <c:formatCode>General</c:formatCode>
                <c:ptCount val="19"/>
                <c:pt idx="0">
                  <c:v>8</c:v>
                </c:pt>
                <c:pt idx="1">
                  <c:v>9</c:v>
                </c:pt>
                <c:pt idx="2">
                  <c:v>9.5</c:v>
                </c:pt>
                <c:pt idx="3">
                  <c:v>10</c:v>
                </c:pt>
                <c:pt idx="4">
                  <c:v>10.5</c:v>
                </c:pt>
                <c:pt idx="5">
                  <c:v>11</c:v>
                </c:pt>
                <c:pt idx="6">
                  <c:v>11.5</c:v>
                </c:pt>
                <c:pt idx="7">
                  <c:v>12</c:v>
                </c:pt>
                <c:pt idx="8">
                  <c:v>12.5</c:v>
                </c:pt>
                <c:pt idx="9">
                  <c:v>13</c:v>
                </c:pt>
                <c:pt idx="10">
                  <c:v>13.5</c:v>
                </c:pt>
                <c:pt idx="11">
                  <c:v>14</c:v>
                </c:pt>
                <c:pt idx="12">
                  <c:v>14.5</c:v>
                </c:pt>
                <c:pt idx="13">
                  <c:v>15</c:v>
                </c:pt>
                <c:pt idx="14">
                  <c:v>15.5</c:v>
                </c:pt>
                <c:pt idx="15">
                  <c:v>16</c:v>
                </c:pt>
                <c:pt idx="16">
                  <c:v>16.5</c:v>
                </c:pt>
                <c:pt idx="17">
                  <c:v>17</c:v>
                </c:pt>
                <c:pt idx="18">
                  <c:v>22</c:v>
                </c:pt>
              </c:numCache>
            </c:numRef>
          </c:xVal>
          <c:yVal>
            <c:numRef>
              <c:f>Sheet1!$K$46:$K$64</c:f>
              <c:numCache>
                <c:formatCode>General</c:formatCode>
                <c:ptCount val="19"/>
                <c:pt idx="0">
                  <c:v>51</c:v>
                </c:pt>
                <c:pt idx="1">
                  <c:v>53.00000000000005</c:v>
                </c:pt>
                <c:pt idx="2">
                  <c:v>53.00000000000005</c:v>
                </c:pt>
                <c:pt idx="3">
                  <c:v>53.000000000000156</c:v>
                </c:pt>
                <c:pt idx="4">
                  <c:v>54.00000000000005</c:v>
                </c:pt>
                <c:pt idx="5">
                  <c:v>47.999999999999822</c:v>
                </c:pt>
                <c:pt idx="6">
                  <c:v>35.999999999999808</c:v>
                </c:pt>
                <c:pt idx="7">
                  <c:v>29.000000000000135</c:v>
                </c:pt>
                <c:pt idx="8">
                  <c:v>27.000000000000135</c:v>
                </c:pt>
                <c:pt idx="9">
                  <c:v>24.999999999999911</c:v>
                </c:pt>
                <c:pt idx="10">
                  <c:v>18.999999999999684</c:v>
                </c:pt>
                <c:pt idx="11">
                  <c:v>20.000000000000018</c:v>
                </c:pt>
                <c:pt idx="12">
                  <c:v>22.000000000000242</c:v>
                </c:pt>
                <c:pt idx="13">
                  <c:v>21.999999999999797</c:v>
                </c:pt>
                <c:pt idx="14">
                  <c:v>20.999999999999908</c:v>
                </c:pt>
                <c:pt idx="15">
                  <c:v>22.000000000000242</c:v>
                </c:pt>
                <c:pt idx="16">
                  <c:v>20.999999999999908</c:v>
                </c:pt>
                <c:pt idx="17">
                  <c:v>19.999999999999574</c:v>
                </c:pt>
                <c:pt idx="18">
                  <c:v>17.000000000000348</c:v>
                </c:pt>
              </c:numCache>
            </c:numRef>
          </c:yVal>
          <c:smooth val="1"/>
        </c:ser>
        <c:ser>
          <c:idx val="3"/>
          <c:order val="3"/>
          <c:tx>
            <c:v>corrected</c:v>
          </c:tx>
          <c:spPr>
            <a:ln w="19050"/>
          </c:spPr>
          <c:marker>
            <c:symbol val="diamond"/>
            <c:size val="4"/>
          </c:marker>
          <c:xVal>
            <c:numRef>
              <c:f>(Sheet1!$C$46,Sheet1!$C$49,Sheet1!$C$53,Sheet1!$C$55,Sheet1!$C$57,Sheet1!$C$61,Sheet1!$C$64)</c:f>
              <c:numCache>
                <c:formatCode>General</c:formatCode>
                <c:ptCount val="7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16</c:v>
                </c:pt>
                <c:pt idx="6">
                  <c:v>22</c:v>
                </c:pt>
              </c:numCache>
            </c:numRef>
          </c:xVal>
          <c:yVal>
            <c:numRef>
              <c:f>(Sheet1!$M$46,Sheet1!$M$49,Sheet1!$M$53,Sheet1!$M$55,Sheet1!$M$57,Sheet1!$M$61,Sheet1!$M$64)</c:f>
              <c:numCache>
                <c:formatCode>General</c:formatCode>
                <c:ptCount val="7"/>
                <c:pt idx="0">
                  <c:v>0</c:v>
                </c:pt>
                <c:pt idx="1">
                  <c:v>-20.000000000000018</c:v>
                </c:pt>
                <c:pt idx="2">
                  <c:v>-32.999999999999915</c:v>
                </c:pt>
                <c:pt idx="3">
                  <c:v>-31.000000000000139</c:v>
                </c:pt>
                <c:pt idx="4">
                  <c:v>-24.000000000000021</c:v>
                </c:pt>
                <c:pt idx="5">
                  <c:v>-19.000000000000128</c:v>
                </c:pt>
                <c:pt idx="6">
                  <c:v>-27.000000000000135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067328"/>
        <c:axId val="95175232"/>
      </c:scatterChart>
      <c:valAx>
        <c:axId val="78067328"/>
        <c:scaling>
          <c:orientation val="minMax"/>
          <c:max val="25"/>
          <c:min val="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Gap (mm)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5175232"/>
        <c:crossesAt val="-30"/>
        <c:crossBetween val="midCat"/>
      </c:valAx>
      <c:valAx>
        <c:axId val="951752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µm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806732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Driving nut motion vs Gap (DS)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Open</c:v>
          </c:tx>
          <c:spPr>
            <a:ln w="19050"/>
          </c:spPr>
          <c:marker>
            <c:symbol val="diamond"/>
            <c:size val="4"/>
          </c:marker>
          <c:xVal>
            <c:numRef>
              <c:f>Sheet1!$C$71:$C$89</c:f>
              <c:numCache>
                <c:formatCode>General</c:formatCode>
                <c:ptCount val="19"/>
                <c:pt idx="0">
                  <c:v>8</c:v>
                </c:pt>
                <c:pt idx="1">
                  <c:v>9</c:v>
                </c:pt>
                <c:pt idx="2">
                  <c:v>9.5</c:v>
                </c:pt>
                <c:pt idx="3">
                  <c:v>10</c:v>
                </c:pt>
                <c:pt idx="4">
                  <c:v>10.5</c:v>
                </c:pt>
                <c:pt idx="5">
                  <c:v>11</c:v>
                </c:pt>
                <c:pt idx="6">
                  <c:v>11.5</c:v>
                </c:pt>
                <c:pt idx="7">
                  <c:v>12</c:v>
                </c:pt>
                <c:pt idx="8">
                  <c:v>12.5</c:v>
                </c:pt>
                <c:pt idx="9">
                  <c:v>13</c:v>
                </c:pt>
                <c:pt idx="10">
                  <c:v>13.5</c:v>
                </c:pt>
                <c:pt idx="11">
                  <c:v>14</c:v>
                </c:pt>
                <c:pt idx="12">
                  <c:v>14.5</c:v>
                </c:pt>
                <c:pt idx="13">
                  <c:v>15</c:v>
                </c:pt>
                <c:pt idx="14">
                  <c:v>15.5</c:v>
                </c:pt>
                <c:pt idx="15">
                  <c:v>16</c:v>
                </c:pt>
                <c:pt idx="16">
                  <c:v>16.5</c:v>
                </c:pt>
                <c:pt idx="17">
                  <c:v>17</c:v>
                </c:pt>
                <c:pt idx="18">
                  <c:v>22</c:v>
                </c:pt>
              </c:numCache>
            </c:numRef>
          </c:xVal>
          <c:yVal>
            <c:numRef>
              <c:f>Sheet1!$N$71:$N$89</c:f>
              <c:numCache>
                <c:formatCode>General</c:formatCode>
                <c:ptCount val="19"/>
                <c:pt idx="0">
                  <c:v>0</c:v>
                </c:pt>
                <c:pt idx="1">
                  <c:v>-13.000000000000011</c:v>
                </c:pt>
                <c:pt idx="2">
                  <c:v>-11.000000000000011</c:v>
                </c:pt>
                <c:pt idx="3">
                  <c:v>-13.000000000000011</c:v>
                </c:pt>
                <c:pt idx="4">
                  <c:v>-14.999999999999902</c:v>
                </c:pt>
                <c:pt idx="5">
                  <c:v>-18.999999999999908</c:v>
                </c:pt>
                <c:pt idx="6">
                  <c:v>-22.999999999999908</c:v>
                </c:pt>
                <c:pt idx="7">
                  <c:v>-28.000000000000025</c:v>
                </c:pt>
                <c:pt idx="8">
                  <c:v>-27.000000000000135</c:v>
                </c:pt>
                <c:pt idx="9">
                  <c:v>-24.000000000000021</c:v>
                </c:pt>
                <c:pt idx="10">
                  <c:v>-20.000000000000018</c:v>
                </c:pt>
                <c:pt idx="11">
                  <c:v>-16.000000000000014</c:v>
                </c:pt>
                <c:pt idx="12">
                  <c:v>-12.999999999999901</c:v>
                </c:pt>
                <c:pt idx="13">
                  <c:v>-12.000000000000011</c:v>
                </c:pt>
                <c:pt idx="14">
                  <c:v>-9.9999999999997868</c:v>
                </c:pt>
                <c:pt idx="15">
                  <c:v>-7.0000000000001172</c:v>
                </c:pt>
                <c:pt idx="16">
                  <c:v>-6.0000000000002274</c:v>
                </c:pt>
                <c:pt idx="17">
                  <c:v>-6.0000000000002274</c:v>
                </c:pt>
                <c:pt idx="18">
                  <c:v>-6.0000000000002274</c:v>
                </c:pt>
              </c:numCache>
            </c:numRef>
          </c:yVal>
          <c:smooth val="1"/>
        </c:ser>
        <c:ser>
          <c:idx val="1"/>
          <c:order val="1"/>
          <c:tx>
            <c:v>Close</c:v>
          </c:tx>
          <c:spPr>
            <a:ln w="19050"/>
          </c:spPr>
          <c:marker>
            <c:symbol val="square"/>
            <c:size val="4"/>
          </c:marker>
          <c:xVal>
            <c:numRef>
              <c:f>Sheet1!$C$71:$C$89</c:f>
              <c:numCache>
                <c:formatCode>General</c:formatCode>
                <c:ptCount val="19"/>
                <c:pt idx="0">
                  <c:v>8</c:v>
                </c:pt>
                <c:pt idx="1">
                  <c:v>9</c:v>
                </c:pt>
                <c:pt idx="2">
                  <c:v>9.5</c:v>
                </c:pt>
                <c:pt idx="3">
                  <c:v>10</c:v>
                </c:pt>
                <c:pt idx="4">
                  <c:v>10.5</c:v>
                </c:pt>
                <c:pt idx="5">
                  <c:v>11</c:v>
                </c:pt>
                <c:pt idx="6">
                  <c:v>11.5</c:v>
                </c:pt>
                <c:pt idx="7">
                  <c:v>12</c:v>
                </c:pt>
                <c:pt idx="8">
                  <c:v>12.5</c:v>
                </c:pt>
                <c:pt idx="9">
                  <c:v>13</c:v>
                </c:pt>
                <c:pt idx="10">
                  <c:v>13.5</c:v>
                </c:pt>
                <c:pt idx="11">
                  <c:v>14</c:v>
                </c:pt>
                <c:pt idx="12">
                  <c:v>14.5</c:v>
                </c:pt>
                <c:pt idx="13">
                  <c:v>15</c:v>
                </c:pt>
                <c:pt idx="14">
                  <c:v>15.5</c:v>
                </c:pt>
                <c:pt idx="15">
                  <c:v>16</c:v>
                </c:pt>
                <c:pt idx="16">
                  <c:v>16.5</c:v>
                </c:pt>
                <c:pt idx="17">
                  <c:v>17</c:v>
                </c:pt>
                <c:pt idx="18">
                  <c:v>22</c:v>
                </c:pt>
              </c:numCache>
            </c:numRef>
          </c:xVal>
          <c:yVal>
            <c:numRef>
              <c:f>Sheet1!$O$71:$O$89</c:f>
              <c:numCache>
                <c:formatCode>General</c:formatCode>
                <c:ptCount val="19"/>
                <c:pt idx="0">
                  <c:v>27</c:v>
                </c:pt>
                <c:pt idx="1">
                  <c:v>34.000000000000028</c:v>
                </c:pt>
                <c:pt idx="2">
                  <c:v>37.000000000000036</c:v>
                </c:pt>
                <c:pt idx="3">
                  <c:v>34.999999999999922</c:v>
                </c:pt>
                <c:pt idx="4">
                  <c:v>30.999999999999915</c:v>
                </c:pt>
                <c:pt idx="5">
                  <c:v>26.000000000000021</c:v>
                </c:pt>
                <c:pt idx="6">
                  <c:v>20.999999999999908</c:v>
                </c:pt>
                <c:pt idx="7">
                  <c:v>15.000000000000124</c:v>
                </c:pt>
                <c:pt idx="8">
                  <c:v>12.999999999999901</c:v>
                </c:pt>
                <c:pt idx="9">
                  <c:v>15.000000000000124</c:v>
                </c:pt>
                <c:pt idx="10">
                  <c:v>17.999999999999794</c:v>
                </c:pt>
                <c:pt idx="11">
                  <c:v>21.999999999999797</c:v>
                </c:pt>
                <c:pt idx="12">
                  <c:v>24.000000000000021</c:v>
                </c:pt>
                <c:pt idx="13">
                  <c:v>27.000000000000135</c:v>
                </c:pt>
                <c:pt idx="14">
                  <c:v>28.999999999999915</c:v>
                </c:pt>
                <c:pt idx="15">
                  <c:v>30.000000000000249</c:v>
                </c:pt>
                <c:pt idx="16">
                  <c:v>28.999999999999915</c:v>
                </c:pt>
                <c:pt idx="17">
                  <c:v>30.000000000000249</c:v>
                </c:pt>
                <c:pt idx="18">
                  <c:v>19.999999999999574</c:v>
                </c:pt>
              </c:numCache>
            </c:numRef>
          </c:yVal>
          <c:smooth val="1"/>
        </c:ser>
        <c:ser>
          <c:idx val="2"/>
          <c:order val="2"/>
          <c:tx>
            <c:v>Close-Open</c:v>
          </c:tx>
          <c:xVal>
            <c:numRef>
              <c:f>Sheet1!$C$71:$C$89</c:f>
              <c:numCache>
                <c:formatCode>General</c:formatCode>
                <c:ptCount val="19"/>
                <c:pt idx="0">
                  <c:v>8</c:v>
                </c:pt>
                <c:pt idx="1">
                  <c:v>9</c:v>
                </c:pt>
                <c:pt idx="2">
                  <c:v>9.5</c:v>
                </c:pt>
                <c:pt idx="3">
                  <c:v>10</c:v>
                </c:pt>
                <c:pt idx="4">
                  <c:v>10.5</c:v>
                </c:pt>
                <c:pt idx="5">
                  <c:v>11</c:v>
                </c:pt>
                <c:pt idx="6">
                  <c:v>11.5</c:v>
                </c:pt>
                <c:pt idx="7">
                  <c:v>12</c:v>
                </c:pt>
                <c:pt idx="8">
                  <c:v>12.5</c:v>
                </c:pt>
                <c:pt idx="9">
                  <c:v>13</c:v>
                </c:pt>
                <c:pt idx="10">
                  <c:v>13.5</c:v>
                </c:pt>
                <c:pt idx="11">
                  <c:v>14</c:v>
                </c:pt>
                <c:pt idx="12">
                  <c:v>14.5</c:v>
                </c:pt>
                <c:pt idx="13">
                  <c:v>15</c:v>
                </c:pt>
                <c:pt idx="14">
                  <c:v>15.5</c:v>
                </c:pt>
                <c:pt idx="15">
                  <c:v>16</c:v>
                </c:pt>
                <c:pt idx="16">
                  <c:v>16.5</c:v>
                </c:pt>
                <c:pt idx="17">
                  <c:v>17</c:v>
                </c:pt>
                <c:pt idx="18">
                  <c:v>22</c:v>
                </c:pt>
              </c:numCache>
            </c:numRef>
          </c:xVal>
          <c:yVal>
            <c:numRef>
              <c:f>Sheet1!$K$71:$K$89</c:f>
              <c:numCache>
                <c:formatCode>General</c:formatCode>
                <c:ptCount val="19"/>
                <c:pt idx="0">
                  <c:v>27</c:v>
                </c:pt>
                <c:pt idx="1">
                  <c:v>47.000000000000043</c:v>
                </c:pt>
                <c:pt idx="2">
                  <c:v>48.000000000000043</c:v>
                </c:pt>
                <c:pt idx="3">
                  <c:v>47.999999999999929</c:v>
                </c:pt>
                <c:pt idx="4">
                  <c:v>45.999999999999815</c:v>
                </c:pt>
                <c:pt idx="5">
                  <c:v>44.999999999999929</c:v>
                </c:pt>
                <c:pt idx="6">
                  <c:v>43.999999999999815</c:v>
                </c:pt>
                <c:pt idx="7">
                  <c:v>43.000000000000149</c:v>
                </c:pt>
                <c:pt idx="8">
                  <c:v>40.000000000000036</c:v>
                </c:pt>
                <c:pt idx="9">
                  <c:v>39.000000000000142</c:v>
                </c:pt>
                <c:pt idx="10">
                  <c:v>37.999999999999815</c:v>
                </c:pt>
                <c:pt idx="11">
                  <c:v>37.999999999999815</c:v>
                </c:pt>
                <c:pt idx="12">
                  <c:v>36.999999999999922</c:v>
                </c:pt>
                <c:pt idx="13">
                  <c:v>39.000000000000142</c:v>
                </c:pt>
                <c:pt idx="14">
                  <c:v>38.999999999999702</c:v>
                </c:pt>
                <c:pt idx="15">
                  <c:v>37.000000000000369</c:v>
                </c:pt>
                <c:pt idx="16">
                  <c:v>35.000000000000142</c:v>
                </c:pt>
                <c:pt idx="17">
                  <c:v>36.000000000000476</c:v>
                </c:pt>
                <c:pt idx="18">
                  <c:v>25.999999999999801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177536"/>
        <c:axId val="95178112"/>
      </c:scatterChart>
      <c:valAx>
        <c:axId val="95177536"/>
        <c:scaling>
          <c:orientation val="minMax"/>
          <c:max val="25"/>
          <c:min val="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Gap (mm)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5178112"/>
        <c:crossesAt val="-30"/>
        <c:crossBetween val="midCat"/>
      </c:valAx>
      <c:valAx>
        <c:axId val="951781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µm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517753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285750</xdr:colOff>
      <xdr:row>13</xdr:row>
      <xdr:rowOff>23811</xdr:rowOff>
    </xdr:from>
    <xdr:to>
      <xdr:col>25</xdr:col>
      <xdr:colOff>600075</xdr:colOff>
      <xdr:row>30</xdr:row>
      <xdr:rowOff>85724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404812</xdr:colOff>
      <xdr:row>51</xdr:row>
      <xdr:rowOff>157162</xdr:rowOff>
    </xdr:from>
    <xdr:to>
      <xdr:col>27</xdr:col>
      <xdr:colOff>581026</xdr:colOff>
      <xdr:row>66</xdr:row>
      <xdr:rowOff>42862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16</xdr:col>
      <xdr:colOff>19050</xdr:colOff>
      <xdr:row>32</xdr:row>
      <xdr:rowOff>76200</xdr:rowOff>
    </xdr:from>
    <xdr:to>
      <xdr:col>25</xdr:col>
      <xdr:colOff>197281</xdr:colOff>
      <xdr:row>48</xdr:row>
      <xdr:rowOff>159161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10800" y="6172200"/>
          <a:ext cx="5664631" cy="3178586"/>
        </a:xfrm>
        <a:prstGeom prst="rect">
          <a:avLst/>
        </a:prstGeom>
      </xdr:spPr>
    </xdr:pic>
    <xdr:clientData/>
  </xdr:twoCellAnchor>
  <xdr:twoCellAnchor>
    <xdr:from>
      <xdr:col>17</xdr:col>
      <xdr:colOff>371475</xdr:colOff>
      <xdr:row>69</xdr:row>
      <xdr:rowOff>0</xdr:rowOff>
    </xdr:from>
    <xdr:to>
      <xdr:col>27</xdr:col>
      <xdr:colOff>547689</xdr:colOff>
      <xdr:row>83</xdr:row>
      <xdr:rowOff>76200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0"/>
  <sheetViews>
    <sheetView tabSelected="1" topLeftCell="C7" workbookViewId="0">
      <selection activeCell="G36" sqref="G36"/>
    </sheetView>
  </sheetViews>
  <sheetFormatPr defaultRowHeight="15" x14ac:dyDescent="0.25"/>
  <cols>
    <col min="1" max="1" width="9.7109375" customWidth="1"/>
    <col min="7" max="8" width="10.85546875" bestFit="1" customWidth="1"/>
    <col min="11" max="11" width="10.85546875" bestFit="1" customWidth="1"/>
    <col min="14" max="14" width="11.7109375" customWidth="1"/>
  </cols>
  <sheetData>
    <row r="1" spans="1:16" x14ac:dyDescent="0.25">
      <c r="A1" s="1" t="s">
        <v>0</v>
      </c>
    </row>
    <row r="9" spans="1:16" x14ac:dyDescent="0.25">
      <c r="E9" s="6" t="s">
        <v>8</v>
      </c>
      <c r="H9" s="3" t="s">
        <v>22</v>
      </c>
      <c r="L9" t="s">
        <v>6</v>
      </c>
    </row>
    <row r="10" spans="1:16" x14ac:dyDescent="0.25">
      <c r="H10" s="1"/>
      <c r="J10" s="2"/>
    </row>
    <row r="11" spans="1:16" x14ac:dyDescent="0.25">
      <c r="C11" s="3" t="s">
        <v>1</v>
      </c>
      <c r="D11" s="3" t="s">
        <v>5</v>
      </c>
      <c r="E11" s="3" t="s">
        <v>2</v>
      </c>
      <c r="G11" s="3" t="s">
        <v>10</v>
      </c>
      <c r="H11" s="3" t="s">
        <v>10</v>
      </c>
      <c r="I11" s="3"/>
      <c r="L11" s="3" t="s">
        <v>1</v>
      </c>
      <c r="M11" s="3" t="s">
        <v>3</v>
      </c>
      <c r="N11" s="3" t="s">
        <v>4</v>
      </c>
      <c r="P11" s="3" t="s">
        <v>7</v>
      </c>
    </row>
    <row r="12" spans="1:16" x14ac:dyDescent="0.25">
      <c r="C12" s="2">
        <v>7.4</v>
      </c>
      <c r="D12" s="2">
        <v>7.1400000000000005E-2</v>
      </c>
      <c r="E12" s="2">
        <f>(D12-$D$14)*1000</f>
        <v>-26.700000000000003</v>
      </c>
      <c r="F12" s="2">
        <v>-10</v>
      </c>
      <c r="G12" s="2">
        <f>F12-$F$14</f>
        <v>-7</v>
      </c>
      <c r="H12" s="2"/>
      <c r="L12">
        <v>7.4</v>
      </c>
      <c r="M12">
        <v>-32</v>
      </c>
      <c r="N12">
        <f>(M12-$M$13)</f>
        <v>-32</v>
      </c>
      <c r="O12">
        <v>-7.0000000000000007E-2</v>
      </c>
      <c r="P12">
        <f>(O12-$O$13) *1000</f>
        <v>-30.000000000000007</v>
      </c>
    </row>
    <row r="13" spans="1:16" x14ac:dyDescent="0.25">
      <c r="C13" s="2">
        <v>9</v>
      </c>
      <c r="D13" s="2">
        <v>8.5199999999999998E-2</v>
      </c>
      <c r="E13" s="2">
        <f>(D13-$D$14)*1000</f>
        <v>-12.900000000000009</v>
      </c>
      <c r="F13" s="2">
        <v>-5</v>
      </c>
      <c r="G13" s="2">
        <f t="shared" ref="G13:G22" si="0">F13-$F$14</f>
        <v>-2</v>
      </c>
      <c r="H13" s="2"/>
      <c r="L13">
        <v>10</v>
      </c>
      <c r="M13">
        <v>0</v>
      </c>
      <c r="N13">
        <f>(M13-$M$13)</f>
        <v>0</v>
      </c>
      <c r="O13">
        <v>-0.04</v>
      </c>
      <c r="P13">
        <f t="shared" ref="P13:P21" si="1">(O13-$O$13) *1000</f>
        <v>0</v>
      </c>
    </row>
    <row r="14" spans="1:16" x14ac:dyDescent="0.25">
      <c r="C14" s="2">
        <v>10</v>
      </c>
      <c r="D14" s="2">
        <v>9.8100000000000007E-2</v>
      </c>
      <c r="E14" s="2">
        <f t="shared" ref="E14" si="2">(D14-$D$14)*1000</f>
        <v>0</v>
      </c>
      <c r="F14" s="2">
        <v>-3</v>
      </c>
      <c r="G14" s="2">
        <f t="shared" si="0"/>
        <v>0</v>
      </c>
      <c r="H14" s="2"/>
      <c r="L14">
        <v>13</v>
      </c>
      <c r="M14">
        <v>9</v>
      </c>
      <c r="N14">
        <f t="shared" ref="N14:N21" si="3">(M14-$M$13)</f>
        <v>9</v>
      </c>
      <c r="O14">
        <v>-0.06</v>
      </c>
      <c r="P14">
        <f t="shared" si="1"/>
        <v>-19.999999999999996</v>
      </c>
    </row>
    <row r="15" spans="1:16" x14ac:dyDescent="0.25">
      <c r="C15" s="2">
        <v>11</v>
      </c>
      <c r="D15" s="2">
        <v>9.9299999999999999E-2</v>
      </c>
      <c r="E15" s="2">
        <f t="shared" ref="E15:E22" si="4">(D15-$D$14)*1000</f>
        <v>1.1999999999999926</v>
      </c>
      <c r="F15" s="2">
        <v>-3</v>
      </c>
      <c r="G15" s="2">
        <f t="shared" si="0"/>
        <v>0</v>
      </c>
      <c r="H15" s="2"/>
      <c r="L15">
        <v>14</v>
      </c>
      <c r="M15">
        <v>15</v>
      </c>
      <c r="N15">
        <f t="shared" si="3"/>
        <v>15</v>
      </c>
      <c r="O15">
        <v>-5.7000000000000002E-2</v>
      </c>
      <c r="P15">
        <f t="shared" si="1"/>
        <v>-17</v>
      </c>
    </row>
    <row r="16" spans="1:16" x14ac:dyDescent="0.25">
      <c r="C16" s="2">
        <v>11.5</v>
      </c>
      <c r="D16" s="2">
        <v>9.6199999999999994E-2</v>
      </c>
      <c r="E16" s="2">
        <f t="shared" si="4"/>
        <v>-1.9000000000000128</v>
      </c>
      <c r="F16" s="2">
        <v>0</v>
      </c>
      <c r="G16" s="2">
        <f t="shared" si="0"/>
        <v>3</v>
      </c>
      <c r="H16" s="2"/>
      <c r="L16">
        <v>17</v>
      </c>
      <c r="M16">
        <v>26</v>
      </c>
      <c r="N16">
        <f t="shared" si="3"/>
        <v>26</v>
      </c>
      <c r="O16">
        <v>-4.5999999999999999E-2</v>
      </c>
      <c r="P16">
        <f t="shared" si="1"/>
        <v>-5.9999999999999982</v>
      </c>
    </row>
    <row r="17" spans="3:16" x14ac:dyDescent="0.25">
      <c r="C17" s="2">
        <v>12</v>
      </c>
      <c r="D17" s="2">
        <v>9.0800000000000006E-2</v>
      </c>
      <c r="E17" s="2">
        <f t="shared" si="4"/>
        <v>-7.3000000000000007</v>
      </c>
      <c r="F17" s="2">
        <v>2</v>
      </c>
      <c r="G17" s="2">
        <f t="shared" si="0"/>
        <v>5</v>
      </c>
      <c r="H17" s="2"/>
      <c r="L17">
        <v>12</v>
      </c>
      <c r="M17">
        <v>-11</v>
      </c>
      <c r="N17">
        <f t="shared" si="3"/>
        <v>-11</v>
      </c>
    </row>
    <row r="18" spans="3:16" x14ac:dyDescent="0.25">
      <c r="C18" s="2">
        <v>13</v>
      </c>
      <c r="D18" s="2">
        <v>9.1300000000000006E-2</v>
      </c>
      <c r="E18" s="2">
        <f t="shared" si="4"/>
        <v>-6.8000000000000007</v>
      </c>
      <c r="F18" s="2">
        <v>3</v>
      </c>
      <c r="G18" s="2">
        <f t="shared" si="0"/>
        <v>6</v>
      </c>
      <c r="H18" s="2"/>
      <c r="L18">
        <v>20</v>
      </c>
      <c r="M18">
        <v>24</v>
      </c>
      <c r="N18">
        <f t="shared" si="3"/>
        <v>24</v>
      </c>
      <c r="O18">
        <v>-5.8999999999999997E-2</v>
      </c>
      <c r="P18">
        <f t="shared" si="1"/>
        <v>-18.999999999999996</v>
      </c>
    </row>
    <row r="19" spans="3:16" x14ac:dyDescent="0.25">
      <c r="C19" s="2">
        <v>14</v>
      </c>
      <c r="D19" s="2">
        <v>0.10440000000000001</v>
      </c>
      <c r="E19" s="2">
        <f t="shared" si="4"/>
        <v>6.3</v>
      </c>
      <c r="F19" s="2">
        <v>4</v>
      </c>
      <c r="G19" s="2">
        <f t="shared" si="0"/>
        <v>7</v>
      </c>
      <c r="H19" s="2"/>
      <c r="L19">
        <v>11</v>
      </c>
      <c r="M19">
        <v>-3</v>
      </c>
      <c r="N19">
        <f t="shared" si="3"/>
        <v>-3</v>
      </c>
      <c r="O19">
        <v>-4.2000000000000003E-2</v>
      </c>
      <c r="P19">
        <f t="shared" si="1"/>
        <v>-2.0000000000000018</v>
      </c>
    </row>
    <row r="20" spans="3:16" x14ac:dyDescent="0.25">
      <c r="C20" s="2">
        <v>15</v>
      </c>
      <c r="D20" s="2">
        <v>0.1132</v>
      </c>
      <c r="E20" s="2">
        <f t="shared" si="4"/>
        <v>15.099999999999989</v>
      </c>
      <c r="F20" s="2">
        <v>4</v>
      </c>
      <c r="G20" s="2">
        <f t="shared" si="0"/>
        <v>7</v>
      </c>
      <c r="H20" s="2"/>
      <c r="L20">
        <v>22</v>
      </c>
      <c r="O20">
        <v>-6.3E-2</v>
      </c>
      <c r="P20">
        <f t="shared" si="1"/>
        <v>-23</v>
      </c>
    </row>
    <row r="21" spans="3:16" x14ac:dyDescent="0.25">
      <c r="C21" s="2">
        <v>20</v>
      </c>
      <c r="D21" s="2">
        <v>0.1268</v>
      </c>
      <c r="E21" s="2">
        <f t="shared" si="4"/>
        <v>28.699999999999989</v>
      </c>
      <c r="F21" s="2">
        <v>4</v>
      </c>
      <c r="G21" s="2">
        <f t="shared" si="0"/>
        <v>7</v>
      </c>
      <c r="H21" s="2"/>
      <c r="L21">
        <v>9</v>
      </c>
      <c r="M21">
        <v>-13</v>
      </c>
      <c r="N21">
        <f t="shared" si="3"/>
        <v>-13</v>
      </c>
      <c r="O21">
        <v>-3.5000000000000003E-2</v>
      </c>
      <c r="P21">
        <f t="shared" si="1"/>
        <v>4.9999999999999973</v>
      </c>
    </row>
    <row r="22" spans="3:16" x14ac:dyDescent="0.25">
      <c r="C22" s="2">
        <v>25</v>
      </c>
      <c r="D22" s="2">
        <v>0.1149</v>
      </c>
      <c r="E22" s="2">
        <f t="shared" si="4"/>
        <v>16.799999999999997</v>
      </c>
      <c r="F22" s="2">
        <v>4</v>
      </c>
      <c r="G22" s="2">
        <f t="shared" si="0"/>
        <v>7</v>
      </c>
      <c r="H22" s="2"/>
    </row>
    <row r="25" spans="3:16" x14ac:dyDescent="0.25">
      <c r="E25" s="1" t="s">
        <v>9</v>
      </c>
      <c r="I25" s="4"/>
    </row>
    <row r="26" spans="3:16" x14ac:dyDescent="0.25">
      <c r="I26" s="2"/>
      <c r="L26" s="5">
        <v>13</v>
      </c>
    </row>
    <row r="27" spans="3:16" x14ac:dyDescent="0.25">
      <c r="C27" s="3" t="s">
        <v>1</v>
      </c>
      <c r="E27" s="3" t="s">
        <v>2</v>
      </c>
      <c r="L27">
        <v>13</v>
      </c>
    </row>
    <row r="28" spans="3:16" x14ac:dyDescent="0.25">
      <c r="C28" s="2">
        <v>7.4</v>
      </c>
      <c r="E28">
        <f>(E12+N12)/2</f>
        <v>-29.35</v>
      </c>
    </row>
    <row r="29" spans="3:16" x14ac:dyDescent="0.25">
      <c r="C29" s="2">
        <v>9</v>
      </c>
      <c r="E29">
        <f>(E13+N21)/2</f>
        <v>-12.950000000000005</v>
      </c>
    </row>
    <row r="30" spans="3:16" x14ac:dyDescent="0.25">
      <c r="C30" s="2">
        <v>10</v>
      </c>
      <c r="E30">
        <f>(E14+N13)/2</f>
        <v>0</v>
      </c>
    </row>
    <row r="31" spans="3:16" x14ac:dyDescent="0.25">
      <c r="C31" s="2">
        <v>11</v>
      </c>
      <c r="E31">
        <f>(E15+N19)/2</f>
        <v>-0.90000000000000369</v>
      </c>
    </row>
    <row r="32" spans="3:16" x14ac:dyDescent="0.25">
      <c r="C32" s="2">
        <v>11.5</v>
      </c>
      <c r="E32">
        <f t="shared" ref="E32:E33" si="5">E16</f>
        <v>-1.9000000000000128</v>
      </c>
    </row>
    <row r="33" spans="3:15" x14ac:dyDescent="0.25">
      <c r="C33" s="2">
        <v>12</v>
      </c>
      <c r="E33">
        <f>(E17+N17)/2</f>
        <v>-9.15</v>
      </c>
    </row>
    <row r="34" spans="3:15" x14ac:dyDescent="0.25">
      <c r="C34" s="2">
        <v>13</v>
      </c>
      <c r="E34">
        <f>(E18+N14)/2</f>
        <v>1.0999999999999996</v>
      </c>
    </row>
    <row r="35" spans="3:15" x14ac:dyDescent="0.25">
      <c r="C35" s="2">
        <v>14</v>
      </c>
      <c r="E35">
        <f>(E19+N15)/2</f>
        <v>10.65</v>
      </c>
    </row>
    <row r="36" spans="3:15" x14ac:dyDescent="0.25">
      <c r="C36" s="2">
        <v>15</v>
      </c>
      <c r="E36">
        <f>E20</f>
        <v>15.099999999999989</v>
      </c>
    </row>
    <row r="37" spans="3:15" x14ac:dyDescent="0.25">
      <c r="C37" s="2">
        <v>17</v>
      </c>
      <c r="E37">
        <f>N16</f>
        <v>26</v>
      </c>
    </row>
    <row r="38" spans="3:15" x14ac:dyDescent="0.25">
      <c r="C38" s="2">
        <v>20</v>
      </c>
      <c r="E38">
        <f>(E20+N18)/2</f>
        <v>19.549999999999994</v>
      </c>
    </row>
    <row r="39" spans="3:15" x14ac:dyDescent="0.25">
      <c r="C39" s="2">
        <v>25</v>
      </c>
      <c r="E39">
        <f>E22</f>
        <v>16.799999999999997</v>
      </c>
    </row>
    <row r="42" spans="3:15" ht="18.75" x14ac:dyDescent="0.3">
      <c r="D42" s="7" t="s">
        <v>11</v>
      </c>
    </row>
    <row r="43" spans="3:15" x14ac:dyDescent="0.25">
      <c r="E43" s="3" t="s">
        <v>19</v>
      </c>
    </row>
    <row r="44" spans="3:15" x14ac:dyDescent="0.25">
      <c r="E44" s="1" t="s">
        <v>12</v>
      </c>
      <c r="J44" s="6" t="s">
        <v>15</v>
      </c>
      <c r="N44" s="1" t="s">
        <v>17</v>
      </c>
    </row>
    <row r="45" spans="3:15" x14ac:dyDescent="0.25">
      <c r="C45" s="3" t="s">
        <v>1</v>
      </c>
      <c r="D45" s="1" t="s">
        <v>13</v>
      </c>
      <c r="E45" s="1" t="s">
        <v>14</v>
      </c>
      <c r="F45" s="1" t="s">
        <v>13</v>
      </c>
      <c r="G45" s="1" t="s">
        <v>14</v>
      </c>
      <c r="I45" s="1" t="s">
        <v>13</v>
      </c>
      <c r="J45" s="1" t="s">
        <v>14</v>
      </c>
      <c r="K45" s="1" t="s">
        <v>18</v>
      </c>
      <c r="L45" s="1" t="s">
        <v>16</v>
      </c>
      <c r="N45" s="1" t="s">
        <v>13</v>
      </c>
      <c r="O45" s="1" t="s">
        <v>14</v>
      </c>
    </row>
    <row r="46" spans="3:15" x14ac:dyDescent="0.25">
      <c r="C46" s="2">
        <v>8</v>
      </c>
      <c r="D46">
        <v>0</v>
      </c>
      <c r="E46">
        <v>5.0999999999999997E-2</v>
      </c>
      <c r="F46">
        <v>0</v>
      </c>
      <c r="G46">
        <v>5.1999999999999998E-2</v>
      </c>
      <c r="I46">
        <f>D46-$D$46</f>
        <v>0</v>
      </c>
      <c r="J46">
        <f>E46-$D$46</f>
        <v>5.0999999999999997E-2</v>
      </c>
      <c r="K46">
        <f>(J46-I46)*1000</f>
        <v>51</v>
      </c>
      <c r="L46">
        <f>(C46-$C$46)/2</f>
        <v>0</v>
      </c>
      <c r="M46" s="2">
        <f>(F46-L46)*1000</f>
        <v>0</v>
      </c>
      <c r="N46" s="2">
        <f>(I46-L46)*1000</f>
        <v>0</v>
      </c>
      <c r="O46" s="2">
        <f>(J46-L46)*1000</f>
        <v>51</v>
      </c>
    </row>
    <row r="47" spans="3:15" x14ac:dyDescent="0.25">
      <c r="C47" s="2">
        <v>9</v>
      </c>
      <c r="D47">
        <v>0.505</v>
      </c>
      <c r="E47">
        <v>0.55800000000000005</v>
      </c>
      <c r="F47">
        <v>0.50600000000000001</v>
      </c>
      <c r="I47">
        <f t="shared" ref="I47:I64" si="6">D47-$D$46</f>
        <v>0.505</v>
      </c>
      <c r="J47">
        <f t="shared" ref="J47:J64" si="7">E47-$D$46</f>
        <v>0.55800000000000005</v>
      </c>
      <c r="K47">
        <f t="shared" ref="K47:K64" si="8">(J47-I47)*1000</f>
        <v>53.00000000000005</v>
      </c>
      <c r="L47">
        <f t="shared" ref="L47:L64" si="9">(C47-$C$46)/2</f>
        <v>0.5</v>
      </c>
      <c r="M47" s="2">
        <f t="shared" ref="M47:M64" si="10">(F47-L47)*1000</f>
        <v>6.0000000000000053</v>
      </c>
      <c r="N47" s="2">
        <f t="shared" ref="N47:N64" si="11">(I47-L47)*1000</f>
        <v>5.0000000000000044</v>
      </c>
      <c r="O47" s="2">
        <f t="shared" ref="O47:O64" si="12">(J47-L47)*1000</f>
        <v>58.00000000000005</v>
      </c>
    </row>
    <row r="48" spans="3:15" x14ac:dyDescent="0.25">
      <c r="C48" s="2">
        <v>9.5</v>
      </c>
      <c r="D48">
        <v>0.75700000000000001</v>
      </c>
      <c r="E48">
        <v>0.81</v>
      </c>
      <c r="I48">
        <f t="shared" si="6"/>
        <v>0.75700000000000001</v>
      </c>
      <c r="J48">
        <f t="shared" si="7"/>
        <v>0.81</v>
      </c>
      <c r="K48">
        <f t="shared" si="8"/>
        <v>53.00000000000005</v>
      </c>
      <c r="L48">
        <f t="shared" si="9"/>
        <v>0.75</v>
      </c>
      <c r="M48" s="2"/>
      <c r="N48" s="2">
        <f t="shared" si="11"/>
        <v>7.0000000000000062</v>
      </c>
      <c r="O48" s="2">
        <f t="shared" si="12"/>
        <v>60.000000000000057</v>
      </c>
    </row>
    <row r="49" spans="3:15" x14ac:dyDescent="0.25">
      <c r="C49" s="2">
        <v>10</v>
      </c>
      <c r="D49">
        <v>1.0069999999999999</v>
      </c>
      <c r="E49">
        <v>1.06</v>
      </c>
      <c r="F49">
        <v>0.98</v>
      </c>
      <c r="I49">
        <f t="shared" si="6"/>
        <v>1.0069999999999999</v>
      </c>
      <c r="J49">
        <f t="shared" si="7"/>
        <v>1.06</v>
      </c>
      <c r="K49">
        <f t="shared" si="8"/>
        <v>53.000000000000156</v>
      </c>
      <c r="L49">
        <f t="shared" si="9"/>
        <v>1</v>
      </c>
      <c r="M49" s="2">
        <f t="shared" si="10"/>
        <v>-20.000000000000018</v>
      </c>
      <c r="N49" s="2">
        <f t="shared" si="11"/>
        <v>6.9999999999998952</v>
      </c>
      <c r="O49" s="2">
        <f t="shared" si="12"/>
        <v>60.000000000000057</v>
      </c>
    </row>
    <row r="50" spans="3:15" x14ac:dyDescent="0.25">
      <c r="C50" s="2">
        <v>10.5</v>
      </c>
      <c r="D50">
        <v>1.2529999999999999</v>
      </c>
      <c r="E50">
        <v>1.3069999999999999</v>
      </c>
      <c r="I50">
        <f t="shared" si="6"/>
        <v>1.2529999999999999</v>
      </c>
      <c r="J50">
        <f t="shared" si="7"/>
        <v>1.3069999999999999</v>
      </c>
      <c r="K50">
        <f t="shared" si="8"/>
        <v>54.00000000000005</v>
      </c>
      <c r="L50">
        <f t="shared" si="9"/>
        <v>1.25</v>
      </c>
      <c r="M50" s="2"/>
      <c r="N50" s="2">
        <f t="shared" si="11"/>
        <v>2.9999999999998916</v>
      </c>
      <c r="O50" s="2">
        <f t="shared" si="12"/>
        <v>56.999999999999943</v>
      </c>
    </row>
    <row r="51" spans="3:15" x14ac:dyDescent="0.25">
      <c r="C51" s="2">
        <v>11</v>
      </c>
      <c r="D51">
        <v>1.4990000000000001</v>
      </c>
      <c r="E51">
        <v>1.5469999999999999</v>
      </c>
      <c r="I51">
        <f t="shared" si="6"/>
        <v>1.4990000000000001</v>
      </c>
      <c r="J51">
        <f t="shared" si="7"/>
        <v>1.5469999999999999</v>
      </c>
      <c r="K51">
        <f t="shared" si="8"/>
        <v>47.999999999999822</v>
      </c>
      <c r="L51">
        <f t="shared" si="9"/>
        <v>1.5</v>
      </c>
      <c r="M51" s="2"/>
      <c r="N51" s="2">
        <f t="shared" si="11"/>
        <v>-0.99999999999988987</v>
      </c>
      <c r="O51" s="2">
        <f t="shared" si="12"/>
        <v>46.999999999999929</v>
      </c>
    </row>
    <row r="52" spans="3:15" x14ac:dyDescent="0.25">
      <c r="C52" s="2">
        <v>11.5</v>
      </c>
      <c r="D52">
        <v>1.7450000000000001</v>
      </c>
      <c r="E52">
        <v>1.7809999999999999</v>
      </c>
      <c r="I52">
        <f t="shared" si="6"/>
        <v>1.7450000000000001</v>
      </c>
      <c r="J52">
        <f t="shared" si="7"/>
        <v>1.7809999999999999</v>
      </c>
      <c r="K52">
        <f t="shared" si="8"/>
        <v>35.999999999999808</v>
      </c>
      <c r="L52">
        <f t="shared" si="9"/>
        <v>1.75</v>
      </c>
      <c r="M52" s="2"/>
      <c r="N52" s="2">
        <f t="shared" si="11"/>
        <v>-4.9999999999998934</v>
      </c>
      <c r="O52" s="2">
        <f t="shared" si="12"/>
        <v>30.999999999999915</v>
      </c>
    </row>
    <row r="53" spans="3:15" x14ac:dyDescent="0.25">
      <c r="C53" s="2">
        <v>12</v>
      </c>
      <c r="D53">
        <v>1.99</v>
      </c>
      <c r="E53">
        <v>2.0190000000000001</v>
      </c>
      <c r="F53">
        <v>1.9670000000000001</v>
      </c>
      <c r="I53">
        <f t="shared" si="6"/>
        <v>1.99</v>
      </c>
      <c r="J53">
        <f t="shared" si="7"/>
        <v>2.0190000000000001</v>
      </c>
      <c r="K53">
        <f t="shared" si="8"/>
        <v>29.000000000000135</v>
      </c>
      <c r="L53">
        <f t="shared" si="9"/>
        <v>2</v>
      </c>
      <c r="M53" s="2">
        <f t="shared" si="10"/>
        <v>-32.999999999999915</v>
      </c>
      <c r="N53" s="2">
        <f t="shared" si="11"/>
        <v>-10.000000000000009</v>
      </c>
      <c r="O53" s="2">
        <f t="shared" si="12"/>
        <v>19.000000000000128</v>
      </c>
    </row>
    <row r="54" spans="3:15" x14ac:dyDescent="0.25">
      <c r="C54" s="2">
        <v>12.5</v>
      </c>
      <c r="D54">
        <v>2.234</v>
      </c>
      <c r="E54">
        <v>2.2610000000000001</v>
      </c>
      <c r="I54">
        <f t="shared" si="6"/>
        <v>2.234</v>
      </c>
      <c r="J54">
        <f t="shared" si="7"/>
        <v>2.2610000000000001</v>
      </c>
      <c r="K54">
        <f t="shared" si="8"/>
        <v>27.000000000000135</v>
      </c>
      <c r="L54">
        <f t="shared" si="9"/>
        <v>2.25</v>
      </c>
      <c r="M54" s="2"/>
      <c r="N54" s="2">
        <f t="shared" si="11"/>
        <v>-16.000000000000014</v>
      </c>
      <c r="O54" s="2">
        <f t="shared" si="12"/>
        <v>11.000000000000121</v>
      </c>
    </row>
    <row r="55" spans="3:15" x14ac:dyDescent="0.25">
      <c r="C55" s="2">
        <v>13</v>
      </c>
      <c r="D55">
        <v>2.4780000000000002</v>
      </c>
      <c r="E55">
        <v>2.5030000000000001</v>
      </c>
      <c r="F55">
        <v>2.4689999999999999</v>
      </c>
      <c r="I55">
        <f t="shared" si="6"/>
        <v>2.4780000000000002</v>
      </c>
      <c r="J55">
        <f t="shared" si="7"/>
        <v>2.5030000000000001</v>
      </c>
      <c r="K55">
        <f t="shared" si="8"/>
        <v>24.999999999999911</v>
      </c>
      <c r="L55">
        <f t="shared" si="9"/>
        <v>2.5</v>
      </c>
      <c r="M55" s="2">
        <f t="shared" si="10"/>
        <v>-31.000000000000139</v>
      </c>
      <c r="N55" s="2">
        <f t="shared" si="11"/>
        <v>-21.999999999999797</v>
      </c>
      <c r="O55" s="2">
        <f t="shared" si="12"/>
        <v>3.0000000000001137</v>
      </c>
    </row>
    <row r="56" spans="3:15" x14ac:dyDescent="0.25">
      <c r="C56" s="2">
        <v>13.5</v>
      </c>
      <c r="D56">
        <v>2.7320000000000002</v>
      </c>
      <c r="E56">
        <v>2.7509999999999999</v>
      </c>
      <c r="I56">
        <f t="shared" si="6"/>
        <v>2.7320000000000002</v>
      </c>
      <c r="J56">
        <f t="shared" si="7"/>
        <v>2.7509999999999999</v>
      </c>
      <c r="K56">
        <f t="shared" si="8"/>
        <v>18.999999999999684</v>
      </c>
      <c r="L56">
        <f t="shared" si="9"/>
        <v>2.75</v>
      </c>
      <c r="M56" s="2"/>
      <c r="N56" s="2">
        <f t="shared" si="11"/>
        <v>-17.999999999999794</v>
      </c>
      <c r="O56" s="2">
        <f t="shared" si="12"/>
        <v>0.99999999999988987</v>
      </c>
    </row>
    <row r="57" spans="3:15" x14ac:dyDescent="0.25">
      <c r="C57" s="2">
        <v>14</v>
      </c>
      <c r="D57">
        <v>2.984</v>
      </c>
      <c r="E57">
        <v>3.004</v>
      </c>
      <c r="F57">
        <v>2.976</v>
      </c>
      <c r="I57">
        <f t="shared" si="6"/>
        <v>2.984</v>
      </c>
      <c r="J57">
        <f t="shared" si="7"/>
        <v>3.004</v>
      </c>
      <c r="K57">
        <f t="shared" si="8"/>
        <v>20.000000000000018</v>
      </c>
      <c r="L57">
        <f t="shared" si="9"/>
        <v>3</v>
      </c>
      <c r="M57" s="2">
        <f t="shared" si="10"/>
        <v>-24.000000000000021</v>
      </c>
      <c r="N57" s="2">
        <f t="shared" si="11"/>
        <v>-16.000000000000014</v>
      </c>
      <c r="O57" s="2">
        <f t="shared" si="12"/>
        <v>4.0000000000000036</v>
      </c>
    </row>
    <row r="58" spans="3:15" x14ac:dyDescent="0.25">
      <c r="C58" s="2">
        <v>14.5</v>
      </c>
      <c r="D58">
        <v>3.2349999999999999</v>
      </c>
      <c r="E58">
        <v>3.2570000000000001</v>
      </c>
      <c r="I58">
        <f t="shared" si="6"/>
        <v>3.2349999999999999</v>
      </c>
      <c r="J58">
        <f t="shared" si="7"/>
        <v>3.2570000000000001</v>
      </c>
      <c r="K58">
        <f t="shared" si="8"/>
        <v>22.000000000000242</v>
      </c>
      <c r="L58">
        <f t="shared" si="9"/>
        <v>3.25</v>
      </c>
      <c r="M58" s="2"/>
      <c r="N58" s="2">
        <f t="shared" si="11"/>
        <v>-15.000000000000124</v>
      </c>
      <c r="O58" s="2">
        <f t="shared" si="12"/>
        <v>7.0000000000001172</v>
      </c>
    </row>
    <row r="59" spans="3:15" x14ac:dyDescent="0.25">
      <c r="C59" s="2">
        <v>15</v>
      </c>
      <c r="D59">
        <v>3.4870000000000001</v>
      </c>
      <c r="E59">
        <v>3.5089999999999999</v>
      </c>
      <c r="I59">
        <f t="shared" si="6"/>
        <v>3.4870000000000001</v>
      </c>
      <c r="J59">
        <f t="shared" si="7"/>
        <v>3.5089999999999999</v>
      </c>
      <c r="K59">
        <f t="shared" si="8"/>
        <v>21.999999999999797</v>
      </c>
      <c r="L59">
        <f t="shared" si="9"/>
        <v>3.5</v>
      </c>
      <c r="M59" s="2"/>
      <c r="N59" s="2">
        <f t="shared" si="11"/>
        <v>-12.999999999999901</v>
      </c>
      <c r="O59" s="2">
        <f t="shared" si="12"/>
        <v>8.999999999999897</v>
      </c>
    </row>
    <row r="60" spans="3:15" x14ac:dyDescent="0.25">
      <c r="C60" s="2">
        <v>15.5</v>
      </c>
      <c r="D60">
        <v>3.7389999999999999</v>
      </c>
      <c r="E60">
        <v>3.76</v>
      </c>
      <c r="I60">
        <f t="shared" si="6"/>
        <v>3.7389999999999999</v>
      </c>
      <c r="J60">
        <f t="shared" si="7"/>
        <v>3.76</v>
      </c>
      <c r="K60">
        <f t="shared" si="8"/>
        <v>20.999999999999908</v>
      </c>
      <c r="L60">
        <f t="shared" si="9"/>
        <v>3.75</v>
      </c>
      <c r="M60" s="2"/>
      <c r="N60" s="2">
        <f t="shared" si="11"/>
        <v>-11.000000000000121</v>
      </c>
      <c r="O60" s="2">
        <f t="shared" si="12"/>
        <v>9.9999999999997868</v>
      </c>
    </row>
    <row r="61" spans="3:15" x14ac:dyDescent="0.25">
      <c r="C61" s="2">
        <v>16</v>
      </c>
      <c r="D61">
        <v>3.9889999999999999</v>
      </c>
      <c r="E61">
        <v>4.0110000000000001</v>
      </c>
      <c r="F61">
        <v>3.9809999999999999</v>
      </c>
      <c r="I61">
        <f t="shared" si="6"/>
        <v>3.9889999999999999</v>
      </c>
      <c r="J61">
        <f t="shared" si="7"/>
        <v>4.0110000000000001</v>
      </c>
      <c r="K61">
        <f t="shared" si="8"/>
        <v>22.000000000000242</v>
      </c>
      <c r="L61">
        <f t="shared" si="9"/>
        <v>4</v>
      </c>
      <c r="M61" s="2">
        <f t="shared" si="10"/>
        <v>-19.000000000000128</v>
      </c>
      <c r="N61" s="2">
        <f t="shared" si="11"/>
        <v>-11.000000000000121</v>
      </c>
      <c r="O61" s="2">
        <f t="shared" si="12"/>
        <v>11.000000000000121</v>
      </c>
    </row>
    <row r="62" spans="3:15" x14ac:dyDescent="0.25">
      <c r="C62" s="2">
        <v>16.5</v>
      </c>
      <c r="D62">
        <v>4.24</v>
      </c>
      <c r="E62">
        <v>4.2610000000000001</v>
      </c>
      <c r="I62">
        <f t="shared" si="6"/>
        <v>4.24</v>
      </c>
      <c r="J62">
        <f t="shared" si="7"/>
        <v>4.2610000000000001</v>
      </c>
      <c r="K62">
        <f t="shared" si="8"/>
        <v>20.999999999999908</v>
      </c>
      <c r="L62">
        <f t="shared" si="9"/>
        <v>4.25</v>
      </c>
      <c r="M62" s="2"/>
      <c r="N62" s="2">
        <f t="shared" si="11"/>
        <v>-9.9999999999997868</v>
      </c>
      <c r="O62" s="2">
        <f t="shared" si="12"/>
        <v>11.000000000000121</v>
      </c>
    </row>
    <row r="63" spans="3:15" x14ac:dyDescent="0.25">
      <c r="C63" s="2">
        <v>17</v>
      </c>
      <c r="D63">
        <v>4.492</v>
      </c>
      <c r="E63">
        <v>4.5119999999999996</v>
      </c>
      <c r="I63">
        <f t="shared" si="6"/>
        <v>4.492</v>
      </c>
      <c r="J63">
        <f t="shared" si="7"/>
        <v>4.5119999999999996</v>
      </c>
      <c r="K63">
        <f t="shared" si="8"/>
        <v>19.999999999999574</v>
      </c>
      <c r="L63">
        <f t="shared" si="9"/>
        <v>4.5</v>
      </c>
      <c r="M63" s="2"/>
      <c r="N63" s="2">
        <f t="shared" si="11"/>
        <v>-8.0000000000000071</v>
      </c>
      <c r="O63" s="2">
        <f t="shared" si="12"/>
        <v>11.999999999999567</v>
      </c>
    </row>
    <row r="64" spans="3:15" x14ac:dyDescent="0.25">
      <c r="C64" s="2">
        <v>22</v>
      </c>
      <c r="D64">
        <v>6.9859999999999998</v>
      </c>
      <c r="E64">
        <v>7.0030000000000001</v>
      </c>
      <c r="F64">
        <v>6.9729999999999999</v>
      </c>
      <c r="I64">
        <f t="shared" si="6"/>
        <v>6.9859999999999998</v>
      </c>
      <c r="J64">
        <f t="shared" si="7"/>
        <v>7.0030000000000001</v>
      </c>
      <c r="K64">
        <f t="shared" si="8"/>
        <v>17.000000000000348</v>
      </c>
      <c r="L64">
        <f t="shared" si="9"/>
        <v>7</v>
      </c>
      <c r="M64" s="2">
        <f t="shared" si="10"/>
        <v>-27.000000000000135</v>
      </c>
      <c r="N64" s="2">
        <f t="shared" si="11"/>
        <v>-14.000000000000234</v>
      </c>
      <c r="O64" s="2">
        <f t="shared" si="12"/>
        <v>3.0000000000001137</v>
      </c>
    </row>
    <row r="65" spans="3:17" x14ac:dyDescent="0.25">
      <c r="C65" s="2">
        <v>25</v>
      </c>
    </row>
    <row r="68" spans="3:17" x14ac:dyDescent="0.25">
      <c r="E68" s="3" t="s">
        <v>20</v>
      </c>
    </row>
    <row r="69" spans="3:17" x14ac:dyDescent="0.25">
      <c r="E69" s="1" t="s">
        <v>12</v>
      </c>
      <c r="J69" s="6" t="s">
        <v>15</v>
      </c>
      <c r="N69" s="1" t="s">
        <v>17</v>
      </c>
      <c r="P69" s="1" t="s">
        <v>21</v>
      </c>
    </row>
    <row r="70" spans="3:17" x14ac:dyDescent="0.25">
      <c r="C70" s="3" t="s">
        <v>1</v>
      </c>
      <c r="D70" s="1" t="s">
        <v>13</v>
      </c>
      <c r="E70" s="1" t="s">
        <v>14</v>
      </c>
      <c r="F70" s="1" t="s">
        <v>13</v>
      </c>
      <c r="G70" s="1" t="s">
        <v>14</v>
      </c>
      <c r="I70" s="1" t="s">
        <v>13</v>
      </c>
      <c r="J70" s="1" t="s">
        <v>14</v>
      </c>
      <c r="K70" s="1" t="s">
        <v>18</v>
      </c>
      <c r="L70" s="1" t="s">
        <v>16</v>
      </c>
      <c r="N70" s="3" t="s">
        <v>13</v>
      </c>
      <c r="O70" s="3" t="s">
        <v>14</v>
      </c>
      <c r="P70" s="3" t="s">
        <v>13</v>
      </c>
      <c r="Q70" s="3" t="s">
        <v>14</v>
      </c>
    </row>
    <row r="71" spans="3:17" x14ac:dyDescent="0.25">
      <c r="C71" s="2">
        <v>8</v>
      </c>
      <c r="D71">
        <v>0</v>
      </c>
      <c r="E71">
        <v>2.7E-2</v>
      </c>
      <c r="G71">
        <v>2.4E-2</v>
      </c>
      <c r="I71">
        <f>D71-$D$71</f>
        <v>0</v>
      </c>
      <c r="J71">
        <f>E71-$D$71</f>
        <v>2.7E-2</v>
      </c>
      <c r="K71">
        <f>(J71-I71)*1000</f>
        <v>27</v>
      </c>
      <c r="L71">
        <f>(C71-$C$71)/2</f>
        <v>0</v>
      </c>
      <c r="N71" s="2">
        <f>(I71-L71)*1000</f>
        <v>0</v>
      </c>
      <c r="O71" s="2">
        <f>(J71-L71)*1000</f>
        <v>27</v>
      </c>
      <c r="P71">
        <f>(I71-I46)*1000</f>
        <v>0</v>
      </c>
      <c r="Q71">
        <f>O71-O46+24</f>
        <v>0</v>
      </c>
    </row>
    <row r="72" spans="3:17" x14ac:dyDescent="0.25">
      <c r="C72" s="2">
        <v>9</v>
      </c>
      <c r="D72">
        <v>0.48699999999999999</v>
      </c>
      <c r="E72">
        <v>0.53400000000000003</v>
      </c>
      <c r="F72">
        <v>0.49299999999999999</v>
      </c>
      <c r="I72">
        <f t="shared" ref="I72:I89" si="13">D72-$D$71</f>
        <v>0.48699999999999999</v>
      </c>
      <c r="J72">
        <f t="shared" ref="J72:J89" si="14">E72-$D$71</f>
        <v>0.53400000000000003</v>
      </c>
      <c r="K72">
        <f t="shared" ref="K72:K88" si="15">(J72-I72)*1000</f>
        <v>47.000000000000043</v>
      </c>
      <c r="L72">
        <f t="shared" ref="L72:L89" si="16">(C72-$C$71)/2</f>
        <v>0.5</v>
      </c>
      <c r="N72" s="2">
        <f t="shared" ref="N72:N89" si="17">(I72-L72)*1000</f>
        <v>-13.000000000000011</v>
      </c>
      <c r="O72" s="2">
        <f t="shared" ref="O72:O89" si="18">(J72-L72)*1000</f>
        <v>34.000000000000028</v>
      </c>
      <c r="P72">
        <f t="shared" ref="P72:P89" si="19">(I72-I47)*1000</f>
        <v>-18.000000000000014</v>
      </c>
      <c r="Q72">
        <f t="shared" ref="Q72:Q89" si="20">O72-O47+24</f>
        <v>0</v>
      </c>
    </row>
    <row r="73" spans="3:17" x14ac:dyDescent="0.25">
      <c r="C73" s="2">
        <v>9.5</v>
      </c>
      <c r="D73">
        <v>0.73899999999999999</v>
      </c>
      <c r="E73">
        <v>0.78700000000000003</v>
      </c>
      <c r="I73">
        <f t="shared" si="13"/>
        <v>0.73899999999999999</v>
      </c>
      <c r="J73">
        <f t="shared" si="14"/>
        <v>0.78700000000000003</v>
      </c>
      <c r="K73">
        <f t="shared" si="15"/>
        <v>48.000000000000043</v>
      </c>
      <c r="L73">
        <f t="shared" si="16"/>
        <v>0.75</v>
      </c>
      <c r="N73" s="2">
        <f t="shared" si="17"/>
        <v>-11.000000000000011</v>
      </c>
      <c r="O73" s="2">
        <f t="shared" si="18"/>
        <v>37.000000000000036</v>
      </c>
      <c r="P73">
        <f t="shared" si="19"/>
        <v>-18.000000000000014</v>
      </c>
      <c r="Q73">
        <f t="shared" si="20"/>
        <v>0.99999999999997868</v>
      </c>
    </row>
    <row r="74" spans="3:17" x14ac:dyDescent="0.25">
      <c r="C74" s="2">
        <v>10</v>
      </c>
      <c r="D74">
        <v>0.98699999999999999</v>
      </c>
      <c r="E74">
        <v>1.0349999999999999</v>
      </c>
      <c r="I74">
        <f t="shared" si="13"/>
        <v>0.98699999999999999</v>
      </c>
      <c r="J74">
        <f t="shared" si="14"/>
        <v>1.0349999999999999</v>
      </c>
      <c r="K74">
        <f t="shared" si="15"/>
        <v>47.999999999999929</v>
      </c>
      <c r="L74">
        <f t="shared" si="16"/>
        <v>1</v>
      </c>
      <c r="N74" s="2">
        <f t="shared" si="17"/>
        <v>-13.000000000000011</v>
      </c>
      <c r="O74" s="2">
        <f t="shared" si="18"/>
        <v>34.999999999999922</v>
      </c>
      <c r="P74">
        <f t="shared" si="19"/>
        <v>-19.999999999999908</v>
      </c>
      <c r="Q74">
        <f t="shared" si="20"/>
        <v>-1.000000000000135</v>
      </c>
    </row>
    <row r="75" spans="3:17" x14ac:dyDescent="0.25">
      <c r="C75" s="2">
        <v>10.5</v>
      </c>
      <c r="D75">
        <v>1.2350000000000001</v>
      </c>
      <c r="E75">
        <v>1.2809999999999999</v>
      </c>
      <c r="I75">
        <f t="shared" si="13"/>
        <v>1.2350000000000001</v>
      </c>
      <c r="J75">
        <f t="shared" si="14"/>
        <v>1.2809999999999999</v>
      </c>
      <c r="K75">
        <f t="shared" si="15"/>
        <v>45.999999999999815</v>
      </c>
      <c r="L75">
        <f t="shared" si="16"/>
        <v>1.25</v>
      </c>
      <c r="N75" s="2">
        <f t="shared" si="17"/>
        <v>-14.999999999999902</v>
      </c>
      <c r="O75" s="2">
        <f t="shared" si="18"/>
        <v>30.999999999999915</v>
      </c>
      <c r="P75">
        <f t="shared" si="19"/>
        <v>-17.999999999999794</v>
      </c>
      <c r="Q75">
        <f t="shared" si="20"/>
        <v>-2.0000000000000284</v>
      </c>
    </row>
    <row r="76" spans="3:17" x14ac:dyDescent="0.25">
      <c r="C76" s="2">
        <v>11</v>
      </c>
      <c r="D76">
        <v>1.4810000000000001</v>
      </c>
      <c r="E76">
        <v>1.526</v>
      </c>
      <c r="I76">
        <f t="shared" si="13"/>
        <v>1.4810000000000001</v>
      </c>
      <c r="J76">
        <f t="shared" si="14"/>
        <v>1.526</v>
      </c>
      <c r="K76">
        <f t="shared" si="15"/>
        <v>44.999999999999929</v>
      </c>
      <c r="L76">
        <f t="shared" si="16"/>
        <v>1.5</v>
      </c>
      <c r="N76" s="2">
        <f t="shared" si="17"/>
        <v>-18.999999999999908</v>
      </c>
      <c r="O76" s="2">
        <f t="shared" si="18"/>
        <v>26.000000000000021</v>
      </c>
      <c r="P76">
        <f t="shared" si="19"/>
        <v>-18.000000000000014</v>
      </c>
      <c r="Q76">
        <f t="shared" si="20"/>
        <v>3.0000000000000924</v>
      </c>
    </row>
    <row r="77" spans="3:17" x14ac:dyDescent="0.25">
      <c r="C77" s="2">
        <v>11.5</v>
      </c>
      <c r="D77">
        <v>1.7270000000000001</v>
      </c>
      <c r="E77">
        <v>1.7709999999999999</v>
      </c>
      <c r="I77">
        <f t="shared" si="13"/>
        <v>1.7270000000000001</v>
      </c>
      <c r="J77">
        <f t="shared" si="14"/>
        <v>1.7709999999999999</v>
      </c>
      <c r="K77">
        <f t="shared" si="15"/>
        <v>43.999999999999815</v>
      </c>
      <c r="L77">
        <f t="shared" si="16"/>
        <v>1.75</v>
      </c>
      <c r="N77" s="2">
        <f t="shared" si="17"/>
        <v>-22.999999999999908</v>
      </c>
      <c r="O77" s="2">
        <f t="shared" si="18"/>
        <v>20.999999999999908</v>
      </c>
      <c r="P77">
        <f t="shared" si="19"/>
        <v>-18.000000000000014</v>
      </c>
      <c r="Q77">
        <f t="shared" si="20"/>
        <v>13.999999999999993</v>
      </c>
    </row>
    <row r="78" spans="3:17" x14ac:dyDescent="0.25">
      <c r="C78" s="2">
        <v>12</v>
      </c>
      <c r="D78">
        <v>1.972</v>
      </c>
      <c r="E78">
        <v>2.0150000000000001</v>
      </c>
      <c r="I78">
        <f t="shared" si="13"/>
        <v>1.972</v>
      </c>
      <c r="J78">
        <f t="shared" si="14"/>
        <v>2.0150000000000001</v>
      </c>
      <c r="K78">
        <f t="shared" si="15"/>
        <v>43.000000000000149</v>
      </c>
      <c r="L78">
        <f t="shared" si="16"/>
        <v>2</v>
      </c>
      <c r="N78" s="2">
        <f t="shared" si="17"/>
        <v>-28.000000000000025</v>
      </c>
      <c r="O78" s="2">
        <f t="shared" si="18"/>
        <v>15.000000000000124</v>
      </c>
      <c r="P78">
        <f t="shared" si="19"/>
        <v>-18.000000000000014</v>
      </c>
      <c r="Q78">
        <f t="shared" si="20"/>
        <v>19.999999999999996</v>
      </c>
    </row>
    <row r="79" spans="3:17" x14ac:dyDescent="0.25">
      <c r="C79" s="2">
        <v>12.5</v>
      </c>
      <c r="D79">
        <v>2.2229999999999999</v>
      </c>
      <c r="E79">
        <v>2.2629999999999999</v>
      </c>
      <c r="I79">
        <f t="shared" si="13"/>
        <v>2.2229999999999999</v>
      </c>
      <c r="J79">
        <f t="shared" si="14"/>
        <v>2.2629999999999999</v>
      </c>
      <c r="K79">
        <f t="shared" si="15"/>
        <v>40.000000000000036</v>
      </c>
      <c r="L79">
        <f t="shared" si="16"/>
        <v>2.25</v>
      </c>
      <c r="N79" s="2">
        <f t="shared" si="17"/>
        <v>-27.000000000000135</v>
      </c>
      <c r="O79" s="2">
        <f t="shared" si="18"/>
        <v>12.999999999999901</v>
      </c>
      <c r="P79">
        <f t="shared" si="19"/>
        <v>-11.000000000000121</v>
      </c>
      <c r="Q79">
        <f t="shared" si="20"/>
        <v>25.99999999999978</v>
      </c>
    </row>
    <row r="80" spans="3:17" x14ac:dyDescent="0.25">
      <c r="C80" s="2">
        <v>13</v>
      </c>
      <c r="D80">
        <v>2.476</v>
      </c>
      <c r="E80">
        <v>2.5150000000000001</v>
      </c>
      <c r="I80">
        <f t="shared" si="13"/>
        <v>2.476</v>
      </c>
      <c r="J80">
        <f t="shared" si="14"/>
        <v>2.5150000000000001</v>
      </c>
      <c r="K80">
        <f t="shared" si="15"/>
        <v>39.000000000000142</v>
      </c>
      <c r="L80">
        <f t="shared" si="16"/>
        <v>2.5</v>
      </c>
      <c r="N80" s="2">
        <f t="shared" si="17"/>
        <v>-24.000000000000021</v>
      </c>
      <c r="O80" s="2">
        <f t="shared" si="18"/>
        <v>15.000000000000124</v>
      </c>
      <c r="P80">
        <f t="shared" si="19"/>
        <v>-2.0000000000002238</v>
      </c>
      <c r="Q80">
        <f t="shared" si="20"/>
        <v>36.000000000000014</v>
      </c>
    </row>
    <row r="81" spans="3:17" x14ac:dyDescent="0.25">
      <c r="C81" s="2">
        <v>13.5</v>
      </c>
      <c r="D81">
        <v>2.73</v>
      </c>
      <c r="E81">
        <v>2.7679999999999998</v>
      </c>
      <c r="I81">
        <f t="shared" si="13"/>
        <v>2.73</v>
      </c>
      <c r="J81">
        <f t="shared" si="14"/>
        <v>2.7679999999999998</v>
      </c>
      <c r="K81">
        <f t="shared" si="15"/>
        <v>37.999999999999815</v>
      </c>
      <c r="L81">
        <f t="shared" si="16"/>
        <v>2.75</v>
      </c>
      <c r="N81" s="2">
        <f t="shared" si="17"/>
        <v>-20.000000000000018</v>
      </c>
      <c r="O81" s="2">
        <f t="shared" si="18"/>
        <v>17.999999999999794</v>
      </c>
      <c r="P81">
        <f t="shared" si="19"/>
        <v>-2.0000000000002238</v>
      </c>
      <c r="Q81">
        <f t="shared" si="20"/>
        <v>40.999999999999901</v>
      </c>
    </row>
    <row r="82" spans="3:17" x14ac:dyDescent="0.25">
      <c r="C82" s="2">
        <v>14</v>
      </c>
      <c r="D82">
        <v>2.984</v>
      </c>
      <c r="E82">
        <v>3.0219999999999998</v>
      </c>
      <c r="I82">
        <f t="shared" si="13"/>
        <v>2.984</v>
      </c>
      <c r="J82">
        <f t="shared" si="14"/>
        <v>3.0219999999999998</v>
      </c>
      <c r="K82">
        <f t="shared" si="15"/>
        <v>37.999999999999815</v>
      </c>
      <c r="L82">
        <f t="shared" si="16"/>
        <v>3</v>
      </c>
      <c r="N82" s="2">
        <f t="shared" si="17"/>
        <v>-16.000000000000014</v>
      </c>
      <c r="O82" s="2">
        <f t="shared" si="18"/>
        <v>21.999999999999797</v>
      </c>
      <c r="P82">
        <f t="shared" si="19"/>
        <v>0</v>
      </c>
      <c r="Q82">
        <f t="shared" si="20"/>
        <v>41.999999999999794</v>
      </c>
    </row>
    <row r="83" spans="3:17" x14ac:dyDescent="0.25">
      <c r="C83" s="2">
        <v>14.5</v>
      </c>
      <c r="D83">
        <v>3.2370000000000001</v>
      </c>
      <c r="E83">
        <v>3.274</v>
      </c>
      <c r="I83">
        <f t="shared" si="13"/>
        <v>3.2370000000000001</v>
      </c>
      <c r="J83">
        <f t="shared" si="14"/>
        <v>3.274</v>
      </c>
      <c r="K83">
        <f t="shared" si="15"/>
        <v>36.999999999999922</v>
      </c>
      <c r="L83">
        <f t="shared" si="16"/>
        <v>3.25</v>
      </c>
      <c r="N83" s="2">
        <f t="shared" si="17"/>
        <v>-12.999999999999901</v>
      </c>
      <c r="O83" s="2">
        <f t="shared" si="18"/>
        <v>24.000000000000021</v>
      </c>
      <c r="P83">
        <f t="shared" si="19"/>
        <v>2.0000000000002238</v>
      </c>
      <c r="Q83">
        <f t="shared" si="20"/>
        <v>40.999999999999901</v>
      </c>
    </row>
    <row r="84" spans="3:17" x14ac:dyDescent="0.25">
      <c r="C84" s="2">
        <v>15</v>
      </c>
      <c r="D84">
        <v>3.488</v>
      </c>
      <c r="E84">
        <v>3.5270000000000001</v>
      </c>
      <c r="I84">
        <f t="shared" si="13"/>
        <v>3.488</v>
      </c>
      <c r="J84">
        <f t="shared" si="14"/>
        <v>3.5270000000000001</v>
      </c>
      <c r="K84">
        <f t="shared" si="15"/>
        <v>39.000000000000142</v>
      </c>
      <c r="L84">
        <f t="shared" si="16"/>
        <v>3.5</v>
      </c>
      <c r="N84" s="2">
        <f t="shared" si="17"/>
        <v>-12.000000000000011</v>
      </c>
      <c r="O84" s="2">
        <f t="shared" si="18"/>
        <v>27.000000000000135</v>
      </c>
      <c r="P84">
        <f t="shared" si="19"/>
        <v>0.99999999999988987</v>
      </c>
      <c r="Q84">
        <f t="shared" si="20"/>
        <v>42.000000000000242</v>
      </c>
    </row>
    <row r="85" spans="3:17" x14ac:dyDescent="0.25">
      <c r="C85" s="2">
        <v>15.5</v>
      </c>
      <c r="D85">
        <v>3.74</v>
      </c>
      <c r="E85">
        <v>3.7789999999999999</v>
      </c>
      <c r="I85">
        <f t="shared" si="13"/>
        <v>3.74</v>
      </c>
      <c r="J85">
        <f t="shared" si="14"/>
        <v>3.7789999999999999</v>
      </c>
      <c r="K85">
        <f t="shared" si="15"/>
        <v>38.999999999999702</v>
      </c>
      <c r="L85">
        <f t="shared" si="16"/>
        <v>3.75</v>
      </c>
      <c r="N85" s="2">
        <f t="shared" si="17"/>
        <v>-9.9999999999997868</v>
      </c>
      <c r="O85" s="2">
        <f t="shared" si="18"/>
        <v>28.999999999999915</v>
      </c>
      <c r="P85">
        <f t="shared" si="19"/>
        <v>1.000000000000334</v>
      </c>
      <c r="Q85">
        <f t="shared" si="20"/>
        <v>43.000000000000128</v>
      </c>
    </row>
    <row r="86" spans="3:17" x14ac:dyDescent="0.25">
      <c r="C86" s="2">
        <v>16</v>
      </c>
      <c r="D86">
        <v>3.9929999999999999</v>
      </c>
      <c r="E86">
        <v>4.03</v>
      </c>
      <c r="I86">
        <f t="shared" si="13"/>
        <v>3.9929999999999999</v>
      </c>
      <c r="J86">
        <f t="shared" si="14"/>
        <v>4.03</v>
      </c>
      <c r="K86">
        <f t="shared" si="15"/>
        <v>37.000000000000369</v>
      </c>
      <c r="L86">
        <f t="shared" si="16"/>
        <v>4</v>
      </c>
      <c r="N86" s="2">
        <f t="shared" si="17"/>
        <v>-7.0000000000001172</v>
      </c>
      <c r="O86" s="2">
        <f t="shared" si="18"/>
        <v>30.000000000000249</v>
      </c>
      <c r="P86">
        <f t="shared" si="19"/>
        <v>4.0000000000000036</v>
      </c>
      <c r="Q86">
        <f t="shared" si="20"/>
        <v>43.000000000000128</v>
      </c>
    </row>
    <row r="87" spans="3:17" x14ac:dyDescent="0.25">
      <c r="C87" s="2">
        <v>16.5</v>
      </c>
      <c r="D87">
        <v>4.2439999999999998</v>
      </c>
      <c r="E87">
        <v>4.2789999999999999</v>
      </c>
      <c r="I87">
        <f t="shared" si="13"/>
        <v>4.2439999999999998</v>
      </c>
      <c r="J87">
        <f t="shared" si="14"/>
        <v>4.2789999999999999</v>
      </c>
      <c r="K87">
        <f t="shared" si="15"/>
        <v>35.000000000000142</v>
      </c>
      <c r="L87">
        <f t="shared" si="16"/>
        <v>4.25</v>
      </c>
      <c r="N87" s="2">
        <f t="shared" si="17"/>
        <v>-6.0000000000002274</v>
      </c>
      <c r="O87" s="2">
        <f t="shared" si="18"/>
        <v>28.999999999999915</v>
      </c>
      <c r="P87">
        <f t="shared" si="19"/>
        <v>3.9999999999995595</v>
      </c>
      <c r="Q87">
        <f t="shared" si="20"/>
        <v>41.999999999999794</v>
      </c>
    </row>
    <row r="88" spans="3:17" x14ac:dyDescent="0.25">
      <c r="C88" s="2">
        <v>17</v>
      </c>
      <c r="D88">
        <v>4.4939999999999998</v>
      </c>
      <c r="E88">
        <v>4.53</v>
      </c>
      <c r="I88">
        <f t="shared" si="13"/>
        <v>4.4939999999999998</v>
      </c>
      <c r="J88">
        <f t="shared" si="14"/>
        <v>4.53</v>
      </c>
      <c r="K88">
        <f t="shared" si="15"/>
        <v>36.000000000000476</v>
      </c>
      <c r="L88">
        <f t="shared" si="16"/>
        <v>4.5</v>
      </c>
      <c r="N88" s="2">
        <f t="shared" si="17"/>
        <v>-6.0000000000002274</v>
      </c>
      <c r="O88" s="2">
        <f t="shared" si="18"/>
        <v>30.000000000000249</v>
      </c>
      <c r="P88">
        <f t="shared" si="19"/>
        <v>1.9999999999997797</v>
      </c>
      <c r="Q88">
        <f t="shared" si="20"/>
        <v>42.000000000000682</v>
      </c>
    </row>
    <row r="89" spans="3:17" x14ac:dyDescent="0.25">
      <c r="C89" s="2">
        <v>22</v>
      </c>
      <c r="D89">
        <v>6.9939999999999998</v>
      </c>
      <c r="E89">
        <v>7.02</v>
      </c>
      <c r="I89">
        <f t="shared" si="13"/>
        <v>6.9939999999999998</v>
      </c>
      <c r="J89">
        <f t="shared" si="14"/>
        <v>7.02</v>
      </c>
      <c r="K89">
        <f>(J89-I89)*1000</f>
        <v>25.999999999999801</v>
      </c>
      <c r="L89">
        <f t="shared" si="16"/>
        <v>7</v>
      </c>
      <c r="N89" s="2">
        <f t="shared" si="17"/>
        <v>-6.0000000000002274</v>
      </c>
      <c r="O89" s="2">
        <f t="shared" si="18"/>
        <v>19.999999999999574</v>
      </c>
      <c r="P89">
        <f t="shared" si="19"/>
        <v>8.0000000000000071</v>
      </c>
      <c r="Q89">
        <f t="shared" si="20"/>
        <v>40.99999999999946</v>
      </c>
    </row>
    <row r="90" spans="3:17" x14ac:dyDescent="0.25">
      <c r="C90" s="2">
        <v>25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11" sqref="T1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2017-07-12T19:35:59Z</dcterms:created>
  <dcterms:modified xsi:type="dcterms:W3CDTF">2018-10-15T18:36:36Z</dcterms:modified>
</cp:coreProperties>
</file>