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ET\MagServe\MagData\LCLS-II-HE\Phase Shifter\HE_SXPS_10086\DATASET0001\Tuning\"/>
    </mc:Choice>
  </mc:AlternateContent>
  <xr:revisionPtr revIDLastSave="0" documentId="13_ncr:1_{088997FB-041D-48B5-92A2-F2A64FE00F23}" xr6:coauthVersionLast="47" xr6:coauthVersionMax="47" xr10:uidLastSave="{00000000-0000-0000-0000-000000000000}"/>
  <bookViews>
    <workbookView xWindow="750" yWindow="1365" windowWidth="26550" windowHeight="16035" activeTab="3" xr2:uid="{2682483D-B74F-4E8A-89D0-3B284C6ACB17}"/>
  </bookViews>
  <sheets>
    <sheet name="100mm Gap" sheetId="1" r:id="rId1"/>
    <sheet name="40mm Gap" sheetId="3" r:id="rId2"/>
    <sheet name="10mm Gap" sheetId="5" r:id="rId3"/>
    <sheet name="Summary" sheetId="6" r:id="rId4"/>
    <sheet name="Pole Symetry Pt DY" sheetId="4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6" l="1"/>
  <c r="L25" i="6"/>
  <c r="K25" i="6"/>
  <c r="D29" i="6"/>
  <c r="E29" i="6"/>
  <c r="C29" i="6"/>
  <c r="D28" i="6"/>
  <c r="E28" i="6"/>
  <c r="C28" i="6"/>
  <c r="D27" i="6"/>
  <c r="E27" i="6"/>
  <c r="C27" i="6"/>
  <c r="D26" i="6"/>
  <c r="E26" i="6"/>
  <c r="C26" i="6"/>
  <c r="G16" i="6"/>
  <c r="L15" i="6" s="1"/>
  <c r="Q14" i="6" s="1"/>
  <c r="H16" i="6"/>
  <c r="I21" i="6"/>
  <c r="H21" i="6"/>
  <c r="G21" i="6"/>
  <c r="I20" i="6"/>
  <c r="H20" i="6"/>
  <c r="G20" i="6"/>
  <c r="I17" i="6"/>
  <c r="I16" i="6"/>
  <c r="H17" i="6"/>
  <c r="G17" i="6"/>
  <c r="I19" i="6"/>
  <c r="I18" i="6"/>
  <c r="N16" i="6" s="1"/>
  <c r="H19" i="6"/>
  <c r="H18" i="6"/>
  <c r="M16" i="6" s="1"/>
  <c r="I15" i="6"/>
  <c r="I14" i="6"/>
  <c r="H15" i="6"/>
  <c r="H14" i="6"/>
  <c r="G14" i="6"/>
  <c r="G19" i="6"/>
  <c r="G18" i="6"/>
  <c r="G15" i="6"/>
  <c r="H6" i="6"/>
  <c r="I6" i="6"/>
  <c r="H7" i="6"/>
  <c r="I7" i="6"/>
  <c r="G7" i="6"/>
  <c r="G6" i="6"/>
  <c r="H4" i="6"/>
  <c r="I4" i="6"/>
  <c r="H5" i="6"/>
  <c r="I5" i="6"/>
  <c r="G5" i="6"/>
  <c r="G4" i="6"/>
  <c r="D4" i="4"/>
  <c r="E4" i="4" s="1"/>
  <c r="D5" i="4"/>
  <c r="E5" i="4" s="1"/>
  <c r="D6" i="4"/>
  <c r="E6" i="4" s="1"/>
  <c r="D7" i="4"/>
  <c r="E7" i="4" s="1"/>
  <c r="J14" i="5"/>
  <c r="J12" i="5"/>
  <c r="J10" i="5"/>
  <c r="J8" i="5"/>
  <c r="C5" i="4"/>
  <c r="C6" i="4"/>
  <c r="C7" i="4"/>
  <c r="C4" i="4"/>
  <c r="B5" i="4"/>
  <c r="B6" i="4"/>
  <c r="B7" i="4"/>
  <c r="B4" i="4"/>
  <c r="J14" i="3"/>
  <c r="J12" i="3"/>
  <c r="J10" i="3"/>
  <c r="J8" i="3"/>
  <c r="J14" i="1"/>
  <c r="J12" i="1"/>
  <c r="J10" i="1"/>
  <c r="J8" i="1"/>
  <c r="M14" i="6" l="1"/>
  <c r="N17" i="6"/>
  <c r="S15" i="6" s="1"/>
  <c r="I26" i="6" s="1"/>
  <c r="N15" i="6"/>
  <c r="N14" i="6"/>
  <c r="S14" i="6" s="1"/>
  <c r="L17" i="6"/>
  <c r="L16" i="6"/>
  <c r="M17" i="6"/>
  <c r="R15" i="6" s="1"/>
  <c r="Q15" i="6"/>
  <c r="G26" i="6" s="1"/>
  <c r="M15" i="6"/>
  <c r="R14" i="6" l="1"/>
  <c r="H26" i="6" s="1"/>
</calcChain>
</file>

<file path=xl/sharedStrings.xml><?xml version="1.0" encoding="utf-8"?>
<sst xmlns="http://schemas.openxmlformats.org/spreadsheetml/2006/main" count="182" uniqueCount="59">
  <si>
    <t>PT#</t>
  </si>
  <si>
    <t>X</t>
  </si>
  <si>
    <t>Y</t>
  </si>
  <si>
    <t>Z</t>
  </si>
  <si>
    <t>DY</t>
  </si>
  <si>
    <t>US BOT 1</t>
  </si>
  <si>
    <t>US BOT 2</t>
  </si>
  <si>
    <t>US TOP 1</t>
  </si>
  <si>
    <t>US TOP 2</t>
  </si>
  <si>
    <t>DS BOT 1</t>
  </si>
  <si>
    <t>DS BOT 2</t>
  </si>
  <si>
    <t>DS TOP 1</t>
  </si>
  <si>
    <t>DS TOP 2</t>
  </si>
  <si>
    <t>Pole</t>
  </si>
  <si>
    <t>US 1</t>
  </si>
  <si>
    <t>US 2</t>
  </si>
  <si>
    <t>DS 2</t>
  </si>
  <si>
    <t>DS 1</t>
  </si>
  <si>
    <t>Date</t>
  </si>
  <si>
    <t xml:space="preserve">Units </t>
  </si>
  <si>
    <t>mm</t>
  </si>
  <si>
    <t>Phase Shifter</t>
  </si>
  <si>
    <t>Symmetry  Pole Pt</t>
  </si>
  <si>
    <t>Gap = 40</t>
  </si>
  <si>
    <t>100mm</t>
  </si>
  <si>
    <t>Symmetry  Pole Y Pt</t>
  </si>
  <si>
    <t>40mm</t>
  </si>
  <si>
    <t>10mm</t>
  </si>
  <si>
    <t>Range</t>
  </si>
  <si>
    <t>Gap = 10</t>
  </si>
  <si>
    <t>vs 100mm</t>
  </si>
  <si>
    <t>GAP 100mm</t>
  </si>
  <si>
    <t>(um)</t>
  </si>
  <si>
    <t xml:space="preserve">Pole shift </t>
  </si>
  <si>
    <t>vs 100m</t>
  </si>
  <si>
    <t>Corrected</t>
  </si>
  <si>
    <t>for Gap</t>
  </si>
  <si>
    <t>Pole Center</t>
  </si>
  <si>
    <t>Shift</t>
  </si>
  <si>
    <t>Pole center</t>
  </si>
  <si>
    <t>Avrg.</t>
  </si>
  <si>
    <t>US</t>
  </si>
  <si>
    <t>DS</t>
  </si>
  <si>
    <t>US BOT</t>
  </si>
  <si>
    <t xml:space="preserve">US TOP </t>
  </si>
  <si>
    <t>DS BOT</t>
  </si>
  <si>
    <t xml:space="preserve">DS TOP </t>
  </si>
  <si>
    <t>Axis shift</t>
  </si>
  <si>
    <t>Pitch (mrad)</t>
  </si>
  <si>
    <t>Roll (mrad)</t>
  </si>
  <si>
    <t>Magnet magnetization(Tcm^3)</t>
  </si>
  <si>
    <t>Bot</t>
  </si>
  <si>
    <t xml:space="preserve"> Top</t>
  </si>
  <si>
    <t>US Magnetic center aligned</t>
  </si>
  <si>
    <t>DS Magnetic center aligned</t>
  </si>
  <si>
    <t>US Magnetic center real</t>
  </si>
  <si>
    <t>DS Magnetic center real</t>
  </si>
  <si>
    <t>MA</t>
  </si>
  <si>
    <t>Gaps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</si>
</sst>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1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cid:0569afc0-bade-447f-ab40-6f1c9139cb76@namprd07.prod.outlook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cid:0569afc0-bade-447f-ab40-6f1c9139cb76@namprd07.prod.outlook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image" Target="cid:0569afc0-bade-447f-ab40-6f1c9139cb76@namprd07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204788</xdr:colOff>
      <xdr:row>23</xdr:row>
      <xdr:rowOff>47625</xdr:rowOff>
    </xdr:from>
    <xdr:to>
      <xdr:col>6</xdr:col>
      <xdr:colOff>141375</xdr:colOff>
      <xdr:row>48</xdr:row>
      <xdr:rowOff>109537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5ADD8-F27E-40B8-AC5C-DF7198C3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10324" y="4663237"/>
          <a:ext cx="4824412" cy="3594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23</xdr:row>
      <xdr:rowOff>28575</xdr:rowOff>
    </xdr:from>
    <xdr:to>
      <xdr:col>13</xdr:col>
      <xdr:colOff>61913</xdr:colOff>
      <xdr:row>48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F43955-4FE4-47DE-8983-42C766AA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69519" y="4631531"/>
          <a:ext cx="4819650" cy="3614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285750</xdr:colOff>
      <xdr:row>23</xdr:row>
      <xdr:rowOff>9254</xdr:rowOff>
    </xdr:from>
    <xdr:to>
      <xdr:col>20</xdr:col>
      <xdr:colOff>111074</xdr:colOff>
      <xdr:row>48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3BDF2A-990F-4A7B-B8F5-06224B105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" t="10636" r="12353" b="8171"/>
        <a:stretch>
          <a:fillRect/>
        </a:stretch>
      </xdr:blipFill>
      <xdr:spPr bwMode="auto">
        <a:xfrm rot="5400000">
          <a:off x="8113551" y="4716353"/>
          <a:ext cx="4896121" cy="348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85725</xdr:colOff>
      <xdr:row>34</xdr:row>
      <xdr:rowOff>57150</xdr:rowOff>
    </xdr:from>
    <xdr:ext cx="358175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1C77567-1ACE-43C6-9DDE-8CA8DB0E5388}"/>
            </a:ext>
          </a:extLst>
        </xdr:cNvPr>
        <xdr:cNvSpPr txBox="1"/>
      </xdr:nvSpPr>
      <xdr:spPr>
        <a:xfrm>
          <a:off x="7400925" y="6153150"/>
          <a:ext cx="358175" cy="311496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+Z</a:t>
          </a:r>
        </a:p>
      </xdr:txBody>
    </xdr:sp>
    <xdr:clientData/>
  </xdr:oneCellAnchor>
  <xdr:twoCellAnchor>
    <xdr:from>
      <xdr:col>14</xdr:col>
      <xdr:colOff>257175</xdr:colOff>
      <xdr:row>22</xdr:row>
      <xdr:rowOff>171450</xdr:rowOff>
    </xdr:from>
    <xdr:to>
      <xdr:col>18</xdr:col>
      <xdr:colOff>145530</xdr:colOff>
      <xdr:row>36</xdr:row>
      <xdr:rowOff>54321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610A14D-69A2-4051-A668-0585DC3986D4}"/>
            </a:ext>
          </a:extLst>
        </xdr:cNvPr>
        <xdr:cNvGrpSpPr/>
      </xdr:nvGrpSpPr>
      <xdr:grpSpPr>
        <a:xfrm>
          <a:off x="8810625" y="4743450"/>
          <a:ext cx="2326755" cy="2549871"/>
          <a:chOff x="8791575" y="3409950"/>
          <a:chExt cx="2326755" cy="2549871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941EF236-BD94-A9D3-8164-E629C1513AB3}"/>
              </a:ext>
            </a:extLst>
          </xdr:cNvPr>
          <xdr:cNvGrpSpPr/>
        </xdr:nvGrpSpPr>
        <xdr:grpSpPr>
          <a:xfrm>
            <a:off x="8924925" y="4981575"/>
            <a:ext cx="1143000" cy="819152"/>
            <a:chOff x="6162675" y="4914900"/>
            <a:chExt cx="1143000" cy="819152"/>
          </a:xfrm>
        </xdr:grpSpPr>
        <xdr:cxnSp macro="">
          <xdr:nvCxnSpPr>
            <xdr:cNvPr id="11" name="Straight Arrow Connector 10">
              <a:extLst>
                <a:ext uri="{FF2B5EF4-FFF2-40B4-BE49-F238E27FC236}">
                  <a16:creationId xmlns:a16="http://schemas.microsoft.com/office/drawing/2014/main" id="{A669F85A-25AD-77B9-CCE0-C9310D45DFFC}"/>
                </a:ext>
              </a:extLst>
            </xdr:cNvPr>
            <xdr:cNvCxnSpPr/>
          </xdr:nvCxnSpPr>
          <xdr:spPr>
            <a:xfrm>
              <a:off x="6162675" y="5734050"/>
              <a:ext cx="1143000" cy="2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Straight Arrow Connector 11">
              <a:extLst>
                <a:ext uri="{FF2B5EF4-FFF2-40B4-BE49-F238E27FC236}">
                  <a16:creationId xmlns:a16="http://schemas.microsoft.com/office/drawing/2014/main" id="{E94415E5-2F41-0B68-24CE-3B24BC941E42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F8740508-88F5-AA2C-9E57-CA8CD3D8E709}"/>
              </a:ext>
            </a:extLst>
          </xdr:cNvPr>
          <xdr:cNvSpPr txBox="1"/>
        </xdr:nvSpPr>
        <xdr:spPr>
          <a:xfrm>
            <a:off x="8791575" y="4562475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A7907A24-916F-42F7-A7EC-ED1A78793471}"/>
              </a:ext>
            </a:extLst>
          </xdr:cNvPr>
          <xdr:cNvSpPr txBox="1"/>
        </xdr:nvSpPr>
        <xdr:spPr>
          <a:xfrm>
            <a:off x="10153650" y="56483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E36A3535-B09B-EAF5-3563-A8588A1CB497}"/>
              </a:ext>
            </a:extLst>
          </xdr:cNvPr>
          <xdr:cNvSpPr txBox="1"/>
        </xdr:nvSpPr>
        <xdr:spPr>
          <a:xfrm>
            <a:off x="10325100" y="3409950"/>
            <a:ext cx="79323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+Z</a:t>
            </a:r>
            <a:r>
              <a:rPr lang="en-US" sz="1400" baseline="0"/>
              <a:t> VIEW</a:t>
            </a:r>
            <a:endParaRPr lang="en-US" sz="1400"/>
          </a:p>
        </xdr:txBody>
      </xdr:sp>
    </xdr:grpSp>
    <xdr:clientData/>
  </xdr:twoCellAnchor>
  <xdr:twoCellAnchor>
    <xdr:from>
      <xdr:col>9</xdr:col>
      <xdr:colOff>304800</xdr:colOff>
      <xdr:row>23</xdr:row>
      <xdr:rowOff>47625</xdr:rowOff>
    </xdr:from>
    <xdr:to>
      <xdr:col>11</xdr:col>
      <xdr:colOff>600075</xdr:colOff>
      <xdr:row>35</xdr:row>
      <xdr:rowOff>38100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0EE4BDC-0D49-4AC9-9B75-C4A52C681863}"/>
            </a:ext>
          </a:extLst>
        </xdr:cNvPr>
        <xdr:cNvGrpSpPr/>
      </xdr:nvGrpSpPr>
      <xdr:grpSpPr>
        <a:xfrm>
          <a:off x="5810250" y="4810125"/>
          <a:ext cx="1514475" cy="2276475"/>
          <a:chOff x="5791200" y="3476625"/>
          <a:chExt cx="1514475" cy="2276475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57397DCB-7CA1-A21D-AA8D-86680B954D53}"/>
              </a:ext>
            </a:extLst>
          </xdr:cNvPr>
          <xdr:cNvGrpSpPr/>
        </xdr:nvGrpSpPr>
        <xdr:grpSpPr>
          <a:xfrm>
            <a:off x="6181725" y="4914900"/>
            <a:ext cx="1123950" cy="838200"/>
            <a:chOff x="6181725" y="4914900"/>
            <a:chExt cx="1123950" cy="838200"/>
          </a:xfrm>
        </xdr:grpSpPr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B9082C7C-0385-078C-009D-7E8280C578F0}"/>
                </a:ext>
              </a:extLst>
            </xdr:cNvPr>
            <xdr:cNvCxnSpPr/>
          </xdr:nvCxnSpPr>
          <xdr:spPr>
            <a:xfrm flipV="1">
              <a:off x="6219825" y="5734051"/>
              <a:ext cx="1085850" cy="19049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213B70FB-E15D-384C-6661-3503236B20FC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89B1F2C0-8904-077E-6AB4-4BE44F72F800}"/>
              </a:ext>
            </a:extLst>
          </xdr:cNvPr>
          <xdr:cNvSpPr txBox="1"/>
        </xdr:nvSpPr>
        <xdr:spPr>
          <a:xfrm>
            <a:off x="5991225" y="449580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700C528A-C645-4F5B-332F-3F01C6112475}"/>
              </a:ext>
            </a:extLst>
          </xdr:cNvPr>
          <xdr:cNvSpPr txBox="1"/>
        </xdr:nvSpPr>
        <xdr:spPr>
          <a:xfrm>
            <a:off x="5791200" y="3476625"/>
            <a:ext cx="767839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-X VIEW</a:t>
            </a:r>
            <a:endParaRPr lang="en-US" sz="1400"/>
          </a:p>
        </xdr:txBody>
      </xdr:sp>
    </xdr:grpSp>
    <xdr:clientData/>
  </xdr:twoCellAnchor>
  <xdr:twoCellAnchor>
    <xdr:from>
      <xdr:col>2</xdr:col>
      <xdr:colOff>228600</xdr:colOff>
      <xdr:row>23</xdr:row>
      <xdr:rowOff>0</xdr:rowOff>
    </xdr:from>
    <xdr:to>
      <xdr:col>6</xdr:col>
      <xdr:colOff>56774</xdr:colOff>
      <xdr:row>36</xdr:row>
      <xdr:rowOff>16221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A553B395-3EAF-4985-A63E-467446311F3A}"/>
            </a:ext>
          </a:extLst>
        </xdr:cNvPr>
        <xdr:cNvGrpSpPr/>
      </xdr:nvGrpSpPr>
      <xdr:grpSpPr>
        <a:xfrm>
          <a:off x="1466850" y="4762500"/>
          <a:ext cx="2266574" cy="2492721"/>
          <a:chOff x="1447800" y="3429000"/>
          <a:chExt cx="2266574" cy="2492721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DA4B28DC-17FE-CFF0-E4CF-53DC2BAB836F}"/>
              </a:ext>
            </a:extLst>
          </xdr:cNvPr>
          <xdr:cNvGrpSpPr/>
        </xdr:nvGrpSpPr>
        <xdr:grpSpPr>
          <a:xfrm>
            <a:off x="2295525" y="4962525"/>
            <a:ext cx="1295400" cy="838201"/>
            <a:chOff x="4924425" y="4914900"/>
            <a:chExt cx="1295400" cy="838201"/>
          </a:xfrm>
        </xdr:grpSpPr>
        <xdr:cxnSp macro="">
          <xdr:nvCxnSpPr>
            <xdr:cNvPr id="24" name="Straight Arrow Connector 23">
              <a:extLst>
                <a:ext uri="{FF2B5EF4-FFF2-40B4-BE49-F238E27FC236}">
                  <a16:creationId xmlns:a16="http://schemas.microsoft.com/office/drawing/2014/main" id="{AE2825C9-742A-A8C3-1F8D-0F17BD66A99C}"/>
                </a:ext>
              </a:extLst>
            </xdr:cNvPr>
            <xdr:cNvCxnSpPr/>
          </xdr:nvCxnSpPr>
          <xdr:spPr>
            <a:xfrm flipH="1" flipV="1">
              <a:off x="4924425" y="5753100"/>
              <a:ext cx="1295400" cy="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Arrow Connector 24">
              <a:extLst>
                <a:ext uri="{FF2B5EF4-FFF2-40B4-BE49-F238E27FC236}">
                  <a16:creationId xmlns:a16="http://schemas.microsoft.com/office/drawing/2014/main" id="{1D2496F5-AA29-7A45-519D-3D8A48A018D3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9AA37B78-5109-6398-2D7C-012913C60A72}"/>
              </a:ext>
            </a:extLst>
          </xdr:cNvPr>
          <xdr:cNvSpPr txBox="1"/>
        </xdr:nvSpPr>
        <xdr:spPr>
          <a:xfrm>
            <a:off x="3352800" y="455295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970283AF-22E1-9402-84EA-95D574ED8B9B}"/>
              </a:ext>
            </a:extLst>
          </xdr:cNvPr>
          <xdr:cNvSpPr txBox="1"/>
        </xdr:nvSpPr>
        <xdr:spPr>
          <a:xfrm>
            <a:off x="1914525" y="56102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18352D45-5527-FF08-1E5B-2697A52D80C8}"/>
              </a:ext>
            </a:extLst>
          </xdr:cNvPr>
          <xdr:cNvSpPr txBox="1"/>
        </xdr:nvSpPr>
        <xdr:spPr>
          <a:xfrm>
            <a:off x="1447800" y="3429000"/>
            <a:ext cx="75873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-Z VIEW</a:t>
            </a:r>
            <a:endParaRPr lang="en-US" sz="1400"/>
          </a:p>
        </xdr:txBody>
      </xdr:sp>
    </xdr:grpSp>
    <xdr:clientData/>
  </xdr:twoCellAnchor>
  <xdr:twoCellAnchor>
    <xdr:from>
      <xdr:col>17</xdr:col>
      <xdr:colOff>333375</xdr:colOff>
      <xdr:row>6</xdr:row>
      <xdr:rowOff>0</xdr:rowOff>
    </xdr:from>
    <xdr:to>
      <xdr:col>22</xdr:col>
      <xdr:colOff>463717</xdr:colOff>
      <xdr:row>21</xdr:row>
      <xdr:rowOff>161925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BD7E8976-5BCF-A200-1854-BFFEAE13DEA7}"/>
            </a:ext>
          </a:extLst>
        </xdr:cNvPr>
        <xdr:cNvGrpSpPr/>
      </xdr:nvGrpSpPr>
      <xdr:grpSpPr>
        <a:xfrm>
          <a:off x="10715625" y="1333500"/>
          <a:ext cx="3178342" cy="3209925"/>
          <a:chOff x="8553450" y="1247775"/>
          <a:chExt cx="3178342" cy="3019425"/>
        </a:xfrm>
      </xdr:grpSpPr>
      <xdr:pic>
        <xdr:nvPicPr>
          <xdr:cNvPr id="26" name="6A0B0A37-2663-40BE-8DC8-997FDD6E2352" descr="IMG_2079.jpg">
            <a:extLst>
              <a:ext uri="{FF2B5EF4-FFF2-40B4-BE49-F238E27FC236}">
                <a16:creationId xmlns:a16="http://schemas.microsoft.com/office/drawing/2014/main" id="{8D0A2CEE-4589-CA2E-E796-F77A4EE8FA8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625" b="13125"/>
          <a:stretch/>
        </xdr:blipFill>
        <xdr:spPr bwMode="auto">
          <a:xfrm>
            <a:off x="8553450" y="1247775"/>
            <a:ext cx="3178342" cy="3019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33261DE4-4ED3-40E7-8E65-466AC1F57BA8}"/>
              </a:ext>
            </a:extLst>
          </xdr:cNvPr>
          <xdr:cNvCxnSpPr/>
        </xdr:nvCxnSpPr>
        <xdr:spPr>
          <a:xfrm flipV="1">
            <a:off x="10115550" y="1543050"/>
            <a:ext cx="19050" cy="876301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36FFC8A0-FAB7-F4BB-3A08-BCEF5D6B39FB}"/>
              </a:ext>
            </a:extLst>
          </xdr:cNvPr>
          <xdr:cNvSpPr txBox="1"/>
        </xdr:nvSpPr>
        <xdr:spPr>
          <a:xfrm>
            <a:off x="10801350" y="249555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2E6D5F93-71CC-450B-B3C2-0BCF9B620A17}"/>
              </a:ext>
            </a:extLst>
          </xdr:cNvPr>
          <xdr:cNvSpPr txBox="1"/>
        </xdr:nvSpPr>
        <xdr:spPr>
          <a:xfrm>
            <a:off x="8724900" y="251460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7E0038EB-6AB2-43E3-9C4E-07849D4D1C26}"/>
              </a:ext>
            </a:extLst>
          </xdr:cNvPr>
          <xdr:cNvSpPr txBox="1"/>
        </xdr:nvSpPr>
        <xdr:spPr>
          <a:xfrm>
            <a:off x="8876851" y="1533525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13CDB25-63EC-45A1-9A68-4FFC08DBC62E}"/>
              </a:ext>
            </a:extLst>
          </xdr:cNvPr>
          <xdr:cNvSpPr txBox="1"/>
        </xdr:nvSpPr>
        <xdr:spPr>
          <a:xfrm>
            <a:off x="10867576" y="1524000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</xdr:grpSp>
    <xdr:clientData/>
  </xdr:twoCellAnchor>
  <xdr:twoCellAnchor>
    <xdr:from>
      <xdr:col>1</xdr:col>
      <xdr:colOff>495300</xdr:colOff>
      <xdr:row>35</xdr:row>
      <xdr:rowOff>38100</xdr:rowOff>
    </xdr:from>
    <xdr:to>
      <xdr:col>1</xdr:col>
      <xdr:colOff>600075</xdr:colOff>
      <xdr:row>35</xdr:row>
      <xdr:rowOff>114300</xdr:rowOff>
    </xdr:to>
    <xdr:sp macro="" textlink="">
      <xdr:nvSpPr>
        <xdr:cNvPr id="33" name="Flowchart: Or 32">
          <a:extLst>
            <a:ext uri="{FF2B5EF4-FFF2-40B4-BE49-F238E27FC236}">
              <a16:creationId xmlns:a16="http://schemas.microsoft.com/office/drawing/2014/main" id="{CEFCD8C7-9F93-29C5-2ABA-010878FBD6E1}"/>
            </a:ext>
          </a:extLst>
        </xdr:cNvPr>
        <xdr:cNvSpPr/>
      </xdr:nvSpPr>
      <xdr:spPr>
        <a:xfrm>
          <a:off x="1104900" y="7086600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247650</xdr:colOff>
      <xdr:row>35</xdr:row>
      <xdr:rowOff>38100</xdr:rowOff>
    </xdr:from>
    <xdr:to>
      <xdr:col>2</xdr:col>
      <xdr:colOff>352425</xdr:colOff>
      <xdr:row>35</xdr:row>
      <xdr:rowOff>114300</xdr:rowOff>
    </xdr:to>
    <xdr:sp macro="" textlink="">
      <xdr:nvSpPr>
        <xdr:cNvPr id="34" name="Flowchart: Or 33">
          <a:extLst>
            <a:ext uri="{FF2B5EF4-FFF2-40B4-BE49-F238E27FC236}">
              <a16:creationId xmlns:a16="http://schemas.microsoft.com/office/drawing/2014/main" id="{99A3A2DE-413D-415F-A722-B187B2A8F25F}"/>
            </a:ext>
          </a:extLst>
        </xdr:cNvPr>
        <xdr:cNvSpPr/>
      </xdr:nvSpPr>
      <xdr:spPr>
        <a:xfrm>
          <a:off x="1485900" y="7086600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38100</xdr:colOff>
      <xdr:row>35</xdr:row>
      <xdr:rowOff>38100</xdr:rowOff>
    </xdr:from>
    <xdr:to>
      <xdr:col>18</xdr:col>
      <xdr:colOff>142875</xdr:colOff>
      <xdr:row>35</xdr:row>
      <xdr:rowOff>114300</xdr:rowOff>
    </xdr:to>
    <xdr:sp macro="" textlink="">
      <xdr:nvSpPr>
        <xdr:cNvPr id="35" name="Flowchart: Or 34">
          <a:extLst>
            <a:ext uri="{FF2B5EF4-FFF2-40B4-BE49-F238E27FC236}">
              <a16:creationId xmlns:a16="http://schemas.microsoft.com/office/drawing/2014/main" id="{B7B5D6E7-D037-41B8-A641-BDEE53605454}"/>
            </a:ext>
          </a:extLst>
        </xdr:cNvPr>
        <xdr:cNvSpPr/>
      </xdr:nvSpPr>
      <xdr:spPr>
        <a:xfrm>
          <a:off x="11029950" y="7086600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476250</xdr:colOff>
      <xdr:row>35</xdr:row>
      <xdr:rowOff>28575</xdr:rowOff>
    </xdr:from>
    <xdr:to>
      <xdr:col>18</xdr:col>
      <xdr:colOff>581025</xdr:colOff>
      <xdr:row>35</xdr:row>
      <xdr:rowOff>104775</xdr:rowOff>
    </xdr:to>
    <xdr:sp macro="" textlink="">
      <xdr:nvSpPr>
        <xdr:cNvPr id="36" name="Flowchart: Or 35">
          <a:extLst>
            <a:ext uri="{FF2B5EF4-FFF2-40B4-BE49-F238E27FC236}">
              <a16:creationId xmlns:a16="http://schemas.microsoft.com/office/drawing/2014/main" id="{D92B42AC-2058-40DD-A638-07C978BD50DB}"/>
            </a:ext>
          </a:extLst>
        </xdr:cNvPr>
        <xdr:cNvSpPr/>
      </xdr:nvSpPr>
      <xdr:spPr>
        <a:xfrm>
          <a:off x="1146810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oneCellAnchor>
    <xdr:from>
      <xdr:col>1</xdr:col>
      <xdr:colOff>85725</xdr:colOff>
      <xdr:row>36</xdr:row>
      <xdr:rowOff>46352</xdr:rowOff>
    </xdr:from>
    <xdr:ext cx="390526" cy="217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118303A-C6F8-4242-4708-E412D4EE5520}"/>
            </a:ext>
          </a:extLst>
        </xdr:cNvPr>
        <xdr:cNvSpPr txBox="1"/>
      </xdr:nvSpPr>
      <xdr:spPr>
        <a:xfrm>
          <a:off x="695325" y="7285352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2</a:t>
          </a:r>
        </a:p>
      </xdr:txBody>
    </xdr:sp>
    <xdr:clientData/>
  </xdr:oneCellAnchor>
  <xdr:oneCellAnchor>
    <xdr:from>
      <xdr:col>2</xdr:col>
      <xdr:colOff>171449</xdr:colOff>
      <xdr:row>36</xdr:row>
      <xdr:rowOff>34037</xdr:rowOff>
    </xdr:from>
    <xdr:ext cx="381001" cy="22313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44BBCC2-9E6F-4165-BE47-57F2C1FAFF35}"/>
            </a:ext>
          </a:extLst>
        </xdr:cNvPr>
        <xdr:cNvSpPr txBox="1"/>
      </xdr:nvSpPr>
      <xdr:spPr>
        <a:xfrm>
          <a:off x="1409699" y="7273037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1</a:t>
          </a:r>
        </a:p>
      </xdr:txBody>
    </xdr:sp>
    <xdr:clientData/>
  </xdr:oneCellAnchor>
  <xdr:oneCellAnchor>
    <xdr:from>
      <xdr:col>17</xdr:col>
      <xdr:colOff>438150</xdr:colOff>
      <xdr:row>35</xdr:row>
      <xdr:rowOff>189227</xdr:rowOff>
    </xdr:from>
    <xdr:ext cx="390526" cy="217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7B87718-2303-46A3-BB3F-4956C7587323}"/>
            </a:ext>
          </a:extLst>
        </xdr:cNvPr>
        <xdr:cNvSpPr txBox="1"/>
      </xdr:nvSpPr>
      <xdr:spPr>
        <a:xfrm>
          <a:off x="10820400" y="7237727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1</a:t>
          </a:r>
        </a:p>
      </xdr:txBody>
    </xdr:sp>
    <xdr:clientData/>
  </xdr:oneCellAnchor>
  <xdr:oneCellAnchor>
    <xdr:from>
      <xdr:col>18</xdr:col>
      <xdr:colOff>542924</xdr:colOff>
      <xdr:row>35</xdr:row>
      <xdr:rowOff>176912</xdr:rowOff>
    </xdr:from>
    <xdr:ext cx="381001" cy="22313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7B0525F-0EE3-4F19-BCFB-A9C4AFD5E957}"/>
            </a:ext>
          </a:extLst>
        </xdr:cNvPr>
        <xdr:cNvSpPr txBox="1"/>
      </xdr:nvSpPr>
      <xdr:spPr>
        <a:xfrm>
          <a:off x="11534774" y="7225412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204788</xdr:colOff>
      <xdr:row>23</xdr:row>
      <xdr:rowOff>47625</xdr:rowOff>
    </xdr:from>
    <xdr:to>
      <xdr:col>6</xdr:col>
      <xdr:colOff>141375</xdr:colOff>
      <xdr:row>48</xdr:row>
      <xdr:rowOff>109537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AF29F-68E2-4078-90EC-2F40B602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00799" y="5415712"/>
          <a:ext cx="4824412" cy="36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23</xdr:row>
      <xdr:rowOff>28575</xdr:rowOff>
    </xdr:from>
    <xdr:to>
      <xdr:col>13</xdr:col>
      <xdr:colOff>61913</xdr:colOff>
      <xdr:row>48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147FBC-0282-41F8-8A1B-39B47218B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88569" y="5393531"/>
          <a:ext cx="4819650" cy="3614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285750</xdr:colOff>
      <xdr:row>23</xdr:row>
      <xdr:rowOff>9254</xdr:rowOff>
    </xdr:from>
    <xdr:to>
      <xdr:col>20</xdr:col>
      <xdr:colOff>111074</xdr:colOff>
      <xdr:row>48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0E7F64-AAE2-4175-A627-A996681B0E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" t="10636" r="12353" b="8171"/>
        <a:stretch>
          <a:fillRect/>
        </a:stretch>
      </xdr:blipFill>
      <xdr:spPr bwMode="auto">
        <a:xfrm rot="5400000">
          <a:off x="8132601" y="5478353"/>
          <a:ext cx="4896121" cy="348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85725</xdr:colOff>
      <xdr:row>34</xdr:row>
      <xdr:rowOff>57150</xdr:rowOff>
    </xdr:from>
    <xdr:ext cx="358175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F982C6-200C-423F-8007-271BE56D427A}"/>
            </a:ext>
          </a:extLst>
        </xdr:cNvPr>
        <xdr:cNvSpPr txBox="1"/>
      </xdr:nvSpPr>
      <xdr:spPr>
        <a:xfrm>
          <a:off x="7419975" y="6915150"/>
          <a:ext cx="358175" cy="311496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+Z</a:t>
          </a:r>
        </a:p>
      </xdr:txBody>
    </xdr:sp>
    <xdr:clientData/>
  </xdr:oneCellAnchor>
  <xdr:twoCellAnchor>
    <xdr:from>
      <xdr:col>14</xdr:col>
      <xdr:colOff>257175</xdr:colOff>
      <xdr:row>22</xdr:row>
      <xdr:rowOff>171450</xdr:rowOff>
    </xdr:from>
    <xdr:to>
      <xdr:col>18</xdr:col>
      <xdr:colOff>145530</xdr:colOff>
      <xdr:row>36</xdr:row>
      <xdr:rowOff>54321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AB353BC-2F0A-4B2A-8516-C03BCE6F417E}"/>
            </a:ext>
          </a:extLst>
        </xdr:cNvPr>
        <xdr:cNvGrpSpPr/>
      </xdr:nvGrpSpPr>
      <xdr:grpSpPr>
        <a:xfrm>
          <a:off x="8810625" y="4743450"/>
          <a:ext cx="2326755" cy="2549871"/>
          <a:chOff x="8791575" y="3409950"/>
          <a:chExt cx="2326755" cy="2549871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8992A61A-AB5C-4ECA-6629-45FCC02622A1}"/>
              </a:ext>
            </a:extLst>
          </xdr:cNvPr>
          <xdr:cNvGrpSpPr/>
        </xdr:nvGrpSpPr>
        <xdr:grpSpPr>
          <a:xfrm>
            <a:off x="8924925" y="4981575"/>
            <a:ext cx="1143000" cy="819152"/>
            <a:chOff x="6162675" y="4914900"/>
            <a:chExt cx="1143000" cy="819152"/>
          </a:xfrm>
        </xdr:grpSpPr>
        <xdr:cxnSp macro="">
          <xdr:nvCxnSpPr>
            <xdr:cNvPr id="11" name="Straight Arrow Connector 10">
              <a:extLst>
                <a:ext uri="{FF2B5EF4-FFF2-40B4-BE49-F238E27FC236}">
                  <a16:creationId xmlns:a16="http://schemas.microsoft.com/office/drawing/2014/main" id="{78F04B80-A766-00D6-C9E5-D9C2B98D4C27}"/>
                </a:ext>
              </a:extLst>
            </xdr:cNvPr>
            <xdr:cNvCxnSpPr/>
          </xdr:nvCxnSpPr>
          <xdr:spPr>
            <a:xfrm>
              <a:off x="6162675" y="5734050"/>
              <a:ext cx="1143000" cy="2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Straight Arrow Connector 11">
              <a:extLst>
                <a:ext uri="{FF2B5EF4-FFF2-40B4-BE49-F238E27FC236}">
                  <a16:creationId xmlns:a16="http://schemas.microsoft.com/office/drawing/2014/main" id="{E9B0EFB2-4284-6F6E-5833-B1346797FD22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2B9240F3-8B5F-081F-9F36-451A609D8B6C}"/>
              </a:ext>
            </a:extLst>
          </xdr:cNvPr>
          <xdr:cNvSpPr txBox="1"/>
        </xdr:nvSpPr>
        <xdr:spPr>
          <a:xfrm>
            <a:off x="8791575" y="4562475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F06D7BC5-352C-9FF5-E456-DAEAB9F6AE6F}"/>
              </a:ext>
            </a:extLst>
          </xdr:cNvPr>
          <xdr:cNvSpPr txBox="1"/>
        </xdr:nvSpPr>
        <xdr:spPr>
          <a:xfrm>
            <a:off x="10153650" y="56483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CE383302-5A69-C4C7-D00D-9B1EFABCF4B6}"/>
              </a:ext>
            </a:extLst>
          </xdr:cNvPr>
          <xdr:cNvSpPr txBox="1"/>
        </xdr:nvSpPr>
        <xdr:spPr>
          <a:xfrm>
            <a:off x="10325100" y="3409950"/>
            <a:ext cx="79323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+Z</a:t>
            </a:r>
            <a:r>
              <a:rPr lang="en-US" sz="1400" baseline="0"/>
              <a:t> VIEW</a:t>
            </a:r>
            <a:endParaRPr lang="en-US" sz="1400"/>
          </a:p>
        </xdr:txBody>
      </xdr:sp>
    </xdr:grpSp>
    <xdr:clientData/>
  </xdr:twoCellAnchor>
  <xdr:twoCellAnchor>
    <xdr:from>
      <xdr:col>9</xdr:col>
      <xdr:colOff>304800</xdr:colOff>
      <xdr:row>23</xdr:row>
      <xdr:rowOff>47625</xdr:rowOff>
    </xdr:from>
    <xdr:to>
      <xdr:col>11</xdr:col>
      <xdr:colOff>600075</xdr:colOff>
      <xdr:row>35</xdr:row>
      <xdr:rowOff>38100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8B255BB-7125-442E-9F2E-4EBBF80BFE9C}"/>
            </a:ext>
          </a:extLst>
        </xdr:cNvPr>
        <xdr:cNvGrpSpPr/>
      </xdr:nvGrpSpPr>
      <xdr:grpSpPr>
        <a:xfrm>
          <a:off x="5810250" y="4810125"/>
          <a:ext cx="1514475" cy="2276475"/>
          <a:chOff x="5791200" y="3476625"/>
          <a:chExt cx="1514475" cy="2276475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72F431D0-8576-6DE1-7690-0877D43C2814}"/>
              </a:ext>
            </a:extLst>
          </xdr:cNvPr>
          <xdr:cNvGrpSpPr/>
        </xdr:nvGrpSpPr>
        <xdr:grpSpPr>
          <a:xfrm>
            <a:off x="6181725" y="4914900"/>
            <a:ext cx="1123950" cy="838200"/>
            <a:chOff x="6181725" y="4914900"/>
            <a:chExt cx="1123950" cy="838200"/>
          </a:xfrm>
        </xdr:grpSpPr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C88A7E83-F85F-9A05-70A7-5BC637642B4B}"/>
                </a:ext>
              </a:extLst>
            </xdr:cNvPr>
            <xdr:cNvCxnSpPr/>
          </xdr:nvCxnSpPr>
          <xdr:spPr>
            <a:xfrm flipV="1">
              <a:off x="6219825" y="5734051"/>
              <a:ext cx="1085850" cy="19049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B104019D-4FA8-FCBA-DEEC-E5AF53422CFA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DAD4DDA4-C294-1E6A-3EA8-83E9BCED1CB9}"/>
              </a:ext>
            </a:extLst>
          </xdr:cNvPr>
          <xdr:cNvSpPr txBox="1"/>
        </xdr:nvSpPr>
        <xdr:spPr>
          <a:xfrm>
            <a:off x="5991225" y="449580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5F1967E-3D0E-1E49-5087-5844B0928F03}"/>
              </a:ext>
            </a:extLst>
          </xdr:cNvPr>
          <xdr:cNvSpPr txBox="1"/>
        </xdr:nvSpPr>
        <xdr:spPr>
          <a:xfrm>
            <a:off x="5791200" y="3476625"/>
            <a:ext cx="767839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-X VIEW</a:t>
            </a:r>
            <a:endParaRPr lang="en-US" sz="1400"/>
          </a:p>
        </xdr:txBody>
      </xdr:sp>
    </xdr:grpSp>
    <xdr:clientData/>
  </xdr:twoCellAnchor>
  <xdr:twoCellAnchor>
    <xdr:from>
      <xdr:col>2</xdr:col>
      <xdr:colOff>228600</xdr:colOff>
      <xdr:row>23</xdr:row>
      <xdr:rowOff>0</xdr:rowOff>
    </xdr:from>
    <xdr:to>
      <xdr:col>6</xdr:col>
      <xdr:colOff>56774</xdr:colOff>
      <xdr:row>36</xdr:row>
      <xdr:rowOff>16221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F8BFC9EB-4694-4FF0-B524-E220742B733F}"/>
            </a:ext>
          </a:extLst>
        </xdr:cNvPr>
        <xdr:cNvGrpSpPr/>
      </xdr:nvGrpSpPr>
      <xdr:grpSpPr>
        <a:xfrm>
          <a:off x="1466850" y="4762500"/>
          <a:ext cx="2266574" cy="2492721"/>
          <a:chOff x="1447800" y="3429000"/>
          <a:chExt cx="2266574" cy="2492721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66914D1C-6C0B-9E63-9084-229BC94DA7EE}"/>
              </a:ext>
            </a:extLst>
          </xdr:cNvPr>
          <xdr:cNvGrpSpPr/>
        </xdr:nvGrpSpPr>
        <xdr:grpSpPr>
          <a:xfrm>
            <a:off x="2295525" y="4962525"/>
            <a:ext cx="1295400" cy="838201"/>
            <a:chOff x="4924425" y="4914900"/>
            <a:chExt cx="1295400" cy="838201"/>
          </a:xfrm>
        </xdr:grpSpPr>
        <xdr:cxnSp macro="">
          <xdr:nvCxnSpPr>
            <xdr:cNvPr id="24" name="Straight Arrow Connector 23">
              <a:extLst>
                <a:ext uri="{FF2B5EF4-FFF2-40B4-BE49-F238E27FC236}">
                  <a16:creationId xmlns:a16="http://schemas.microsoft.com/office/drawing/2014/main" id="{BF3F1320-B378-AA5A-94C5-B776FCAFFA0C}"/>
                </a:ext>
              </a:extLst>
            </xdr:cNvPr>
            <xdr:cNvCxnSpPr/>
          </xdr:nvCxnSpPr>
          <xdr:spPr>
            <a:xfrm flipH="1" flipV="1">
              <a:off x="4924425" y="5753100"/>
              <a:ext cx="1295400" cy="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Arrow Connector 24">
              <a:extLst>
                <a:ext uri="{FF2B5EF4-FFF2-40B4-BE49-F238E27FC236}">
                  <a16:creationId xmlns:a16="http://schemas.microsoft.com/office/drawing/2014/main" id="{F91912C5-0464-4934-C0FA-3537908F4CA8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A463F937-A9CC-68FC-3076-B3DB75188F12}"/>
              </a:ext>
            </a:extLst>
          </xdr:cNvPr>
          <xdr:cNvSpPr txBox="1"/>
        </xdr:nvSpPr>
        <xdr:spPr>
          <a:xfrm>
            <a:off x="3352800" y="455295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42033EE3-ABD2-D3DA-65B6-BE8247185D9E}"/>
              </a:ext>
            </a:extLst>
          </xdr:cNvPr>
          <xdr:cNvSpPr txBox="1"/>
        </xdr:nvSpPr>
        <xdr:spPr>
          <a:xfrm>
            <a:off x="1914525" y="56102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C7373B8-EAFE-DD25-6E15-602903ACBDD1}"/>
              </a:ext>
            </a:extLst>
          </xdr:cNvPr>
          <xdr:cNvSpPr txBox="1"/>
        </xdr:nvSpPr>
        <xdr:spPr>
          <a:xfrm>
            <a:off x="1447800" y="3429000"/>
            <a:ext cx="75873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-Z VIEW</a:t>
            </a:r>
            <a:endParaRPr lang="en-US" sz="1400"/>
          </a:p>
        </xdr:txBody>
      </xdr:sp>
    </xdr:grpSp>
    <xdr:clientData/>
  </xdr:twoCellAnchor>
  <xdr:twoCellAnchor>
    <xdr:from>
      <xdr:col>17</xdr:col>
      <xdr:colOff>333375</xdr:colOff>
      <xdr:row>6</xdr:row>
      <xdr:rowOff>0</xdr:rowOff>
    </xdr:from>
    <xdr:to>
      <xdr:col>22</xdr:col>
      <xdr:colOff>463717</xdr:colOff>
      <xdr:row>21</xdr:row>
      <xdr:rowOff>161925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2CEF3318-C621-4CF2-84F4-9CB206FEE22D}"/>
            </a:ext>
          </a:extLst>
        </xdr:cNvPr>
        <xdr:cNvGrpSpPr/>
      </xdr:nvGrpSpPr>
      <xdr:grpSpPr>
        <a:xfrm>
          <a:off x="10715625" y="1333500"/>
          <a:ext cx="3178342" cy="3209925"/>
          <a:chOff x="8553450" y="1247775"/>
          <a:chExt cx="3178342" cy="3019425"/>
        </a:xfrm>
      </xdr:grpSpPr>
      <xdr:pic>
        <xdr:nvPicPr>
          <xdr:cNvPr id="27" name="6A0B0A37-2663-40BE-8DC8-997FDD6E2352" descr="IMG_2079.jpg">
            <a:extLst>
              <a:ext uri="{FF2B5EF4-FFF2-40B4-BE49-F238E27FC236}">
                <a16:creationId xmlns:a16="http://schemas.microsoft.com/office/drawing/2014/main" id="{B9101321-C54E-5968-25E8-FD68D188174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625" b="13125"/>
          <a:stretch/>
        </xdr:blipFill>
        <xdr:spPr bwMode="auto">
          <a:xfrm>
            <a:off x="8553450" y="1247775"/>
            <a:ext cx="3178342" cy="3019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58D6F453-F474-8193-84DC-0B7BCA7FA9F7}"/>
              </a:ext>
            </a:extLst>
          </xdr:cNvPr>
          <xdr:cNvCxnSpPr/>
        </xdr:nvCxnSpPr>
        <xdr:spPr>
          <a:xfrm flipV="1">
            <a:off x="10115550" y="1543050"/>
            <a:ext cx="19050" cy="876301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6E694A5-0E1D-0856-0CDE-C086F8EEF113}"/>
              </a:ext>
            </a:extLst>
          </xdr:cNvPr>
          <xdr:cNvSpPr txBox="1"/>
        </xdr:nvSpPr>
        <xdr:spPr>
          <a:xfrm>
            <a:off x="10801350" y="249555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37D3D57B-41DA-42A2-AFD1-6024BA4A2986}"/>
              </a:ext>
            </a:extLst>
          </xdr:cNvPr>
          <xdr:cNvSpPr txBox="1"/>
        </xdr:nvSpPr>
        <xdr:spPr>
          <a:xfrm>
            <a:off x="8724900" y="251460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578AF8FC-8099-B94B-5216-454F0A557FDA}"/>
              </a:ext>
            </a:extLst>
          </xdr:cNvPr>
          <xdr:cNvSpPr txBox="1"/>
        </xdr:nvSpPr>
        <xdr:spPr>
          <a:xfrm>
            <a:off x="8876851" y="1533525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BA2A05B5-21D5-140B-BCDE-6492055D4760}"/>
              </a:ext>
            </a:extLst>
          </xdr:cNvPr>
          <xdr:cNvSpPr txBox="1"/>
        </xdr:nvSpPr>
        <xdr:spPr>
          <a:xfrm>
            <a:off x="10867576" y="1524000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</xdr:grpSp>
    <xdr:clientData/>
  </xdr:twoCellAnchor>
  <xdr:twoCellAnchor>
    <xdr:from>
      <xdr:col>1</xdr:col>
      <xdr:colOff>495300</xdr:colOff>
      <xdr:row>35</xdr:row>
      <xdr:rowOff>28575</xdr:rowOff>
    </xdr:from>
    <xdr:to>
      <xdr:col>1</xdr:col>
      <xdr:colOff>600075</xdr:colOff>
      <xdr:row>35</xdr:row>
      <xdr:rowOff>104775</xdr:rowOff>
    </xdr:to>
    <xdr:sp macro="" textlink="">
      <xdr:nvSpPr>
        <xdr:cNvPr id="33" name="Flowchart: Or 32">
          <a:extLst>
            <a:ext uri="{FF2B5EF4-FFF2-40B4-BE49-F238E27FC236}">
              <a16:creationId xmlns:a16="http://schemas.microsoft.com/office/drawing/2014/main" id="{A7E33810-1468-4813-8142-BA1EE2870264}"/>
            </a:ext>
          </a:extLst>
        </xdr:cNvPr>
        <xdr:cNvSpPr/>
      </xdr:nvSpPr>
      <xdr:spPr>
        <a:xfrm>
          <a:off x="110490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247650</xdr:colOff>
      <xdr:row>35</xdr:row>
      <xdr:rowOff>28575</xdr:rowOff>
    </xdr:from>
    <xdr:to>
      <xdr:col>2</xdr:col>
      <xdr:colOff>352425</xdr:colOff>
      <xdr:row>35</xdr:row>
      <xdr:rowOff>104775</xdr:rowOff>
    </xdr:to>
    <xdr:sp macro="" textlink="">
      <xdr:nvSpPr>
        <xdr:cNvPr id="34" name="Flowchart: Or 33">
          <a:extLst>
            <a:ext uri="{FF2B5EF4-FFF2-40B4-BE49-F238E27FC236}">
              <a16:creationId xmlns:a16="http://schemas.microsoft.com/office/drawing/2014/main" id="{997FA17F-1204-4589-8EFB-C8D0AC8123E1}"/>
            </a:ext>
          </a:extLst>
        </xdr:cNvPr>
        <xdr:cNvSpPr/>
      </xdr:nvSpPr>
      <xdr:spPr>
        <a:xfrm>
          <a:off x="148590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38100</xdr:colOff>
      <xdr:row>35</xdr:row>
      <xdr:rowOff>28575</xdr:rowOff>
    </xdr:from>
    <xdr:to>
      <xdr:col>18</xdr:col>
      <xdr:colOff>142875</xdr:colOff>
      <xdr:row>35</xdr:row>
      <xdr:rowOff>104775</xdr:rowOff>
    </xdr:to>
    <xdr:sp macro="" textlink="">
      <xdr:nvSpPr>
        <xdr:cNvPr id="35" name="Flowchart: Or 34">
          <a:extLst>
            <a:ext uri="{FF2B5EF4-FFF2-40B4-BE49-F238E27FC236}">
              <a16:creationId xmlns:a16="http://schemas.microsoft.com/office/drawing/2014/main" id="{A456E0D9-AC6E-41A4-B251-EA3C1007A9E8}"/>
            </a:ext>
          </a:extLst>
        </xdr:cNvPr>
        <xdr:cNvSpPr/>
      </xdr:nvSpPr>
      <xdr:spPr>
        <a:xfrm>
          <a:off x="1102995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476250</xdr:colOff>
      <xdr:row>35</xdr:row>
      <xdr:rowOff>19050</xdr:rowOff>
    </xdr:from>
    <xdr:to>
      <xdr:col>18</xdr:col>
      <xdr:colOff>581025</xdr:colOff>
      <xdr:row>35</xdr:row>
      <xdr:rowOff>95250</xdr:rowOff>
    </xdr:to>
    <xdr:sp macro="" textlink="">
      <xdr:nvSpPr>
        <xdr:cNvPr id="36" name="Flowchart: Or 35">
          <a:extLst>
            <a:ext uri="{FF2B5EF4-FFF2-40B4-BE49-F238E27FC236}">
              <a16:creationId xmlns:a16="http://schemas.microsoft.com/office/drawing/2014/main" id="{B5E7AFB2-407B-48CD-A045-C8E13F6DE389}"/>
            </a:ext>
          </a:extLst>
        </xdr:cNvPr>
        <xdr:cNvSpPr/>
      </xdr:nvSpPr>
      <xdr:spPr>
        <a:xfrm>
          <a:off x="11468100" y="7067550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oneCellAnchor>
    <xdr:from>
      <xdr:col>1</xdr:col>
      <xdr:colOff>85725</xdr:colOff>
      <xdr:row>36</xdr:row>
      <xdr:rowOff>36827</xdr:rowOff>
    </xdr:from>
    <xdr:ext cx="390526" cy="217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EBB81E3-2AF2-4472-9B39-816DA9079CBF}"/>
            </a:ext>
          </a:extLst>
        </xdr:cNvPr>
        <xdr:cNvSpPr txBox="1"/>
      </xdr:nvSpPr>
      <xdr:spPr>
        <a:xfrm>
          <a:off x="695325" y="7275827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2</a:t>
          </a:r>
        </a:p>
      </xdr:txBody>
    </xdr:sp>
    <xdr:clientData/>
  </xdr:oneCellAnchor>
  <xdr:oneCellAnchor>
    <xdr:from>
      <xdr:col>2</xdr:col>
      <xdr:colOff>171449</xdr:colOff>
      <xdr:row>36</xdr:row>
      <xdr:rowOff>24512</xdr:rowOff>
    </xdr:from>
    <xdr:ext cx="381001" cy="22313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56B8E3A-192A-474B-A40C-495808F643CA}"/>
            </a:ext>
          </a:extLst>
        </xdr:cNvPr>
        <xdr:cNvSpPr txBox="1"/>
      </xdr:nvSpPr>
      <xdr:spPr>
        <a:xfrm>
          <a:off x="1409699" y="7263512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1</a:t>
          </a:r>
        </a:p>
      </xdr:txBody>
    </xdr:sp>
    <xdr:clientData/>
  </xdr:oneCellAnchor>
  <xdr:oneCellAnchor>
    <xdr:from>
      <xdr:col>17</xdr:col>
      <xdr:colOff>438150</xdr:colOff>
      <xdr:row>35</xdr:row>
      <xdr:rowOff>179702</xdr:rowOff>
    </xdr:from>
    <xdr:ext cx="390526" cy="217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61104709-9A5A-4494-B143-5C849F82154B}"/>
            </a:ext>
          </a:extLst>
        </xdr:cNvPr>
        <xdr:cNvSpPr txBox="1"/>
      </xdr:nvSpPr>
      <xdr:spPr>
        <a:xfrm>
          <a:off x="10820400" y="7228202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1</a:t>
          </a:r>
        </a:p>
      </xdr:txBody>
    </xdr:sp>
    <xdr:clientData/>
  </xdr:oneCellAnchor>
  <xdr:oneCellAnchor>
    <xdr:from>
      <xdr:col>18</xdr:col>
      <xdr:colOff>542924</xdr:colOff>
      <xdr:row>35</xdr:row>
      <xdr:rowOff>167387</xdr:rowOff>
    </xdr:from>
    <xdr:ext cx="381001" cy="22313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B6756C7-5FAD-4BA3-B658-D6E0648B6AA9}"/>
            </a:ext>
          </a:extLst>
        </xdr:cNvPr>
        <xdr:cNvSpPr txBox="1"/>
      </xdr:nvSpPr>
      <xdr:spPr>
        <a:xfrm>
          <a:off x="11534774" y="7215887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204788</xdr:colOff>
      <xdr:row>23</xdr:row>
      <xdr:rowOff>47625</xdr:rowOff>
    </xdr:from>
    <xdr:to>
      <xdr:col>6</xdr:col>
      <xdr:colOff>141375</xdr:colOff>
      <xdr:row>48</xdr:row>
      <xdr:rowOff>109537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64A09E-8A03-4963-87ED-0DC48345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00799" y="5415712"/>
          <a:ext cx="4824412" cy="36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23</xdr:row>
      <xdr:rowOff>28575</xdr:rowOff>
    </xdr:from>
    <xdr:to>
      <xdr:col>13</xdr:col>
      <xdr:colOff>61913</xdr:colOff>
      <xdr:row>48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550067-38A4-466B-8D3B-2AD0274A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88569" y="5393531"/>
          <a:ext cx="4819650" cy="3614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285750</xdr:colOff>
      <xdr:row>23</xdr:row>
      <xdr:rowOff>9254</xdr:rowOff>
    </xdr:from>
    <xdr:to>
      <xdr:col>20</xdr:col>
      <xdr:colOff>111074</xdr:colOff>
      <xdr:row>48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F84F1A-B0E8-46CB-B7BA-87447C3399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" t="10636" r="12353" b="8171"/>
        <a:stretch>
          <a:fillRect/>
        </a:stretch>
      </xdr:blipFill>
      <xdr:spPr bwMode="auto">
        <a:xfrm rot="5400000">
          <a:off x="8132601" y="5478353"/>
          <a:ext cx="4896121" cy="348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85725</xdr:colOff>
      <xdr:row>34</xdr:row>
      <xdr:rowOff>57150</xdr:rowOff>
    </xdr:from>
    <xdr:ext cx="358175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453CED-8402-4060-BC73-D1034C07F3AE}"/>
            </a:ext>
          </a:extLst>
        </xdr:cNvPr>
        <xdr:cNvSpPr txBox="1"/>
      </xdr:nvSpPr>
      <xdr:spPr>
        <a:xfrm>
          <a:off x="7419975" y="6915150"/>
          <a:ext cx="358175" cy="311496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+Z</a:t>
          </a:r>
        </a:p>
      </xdr:txBody>
    </xdr:sp>
    <xdr:clientData/>
  </xdr:oneCellAnchor>
  <xdr:twoCellAnchor>
    <xdr:from>
      <xdr:col>14</xdr:col>
      <xdr:colOff>257175</xdr:colOff>
      <xdr:row>22</xdr:row>
      <xdr:rowOff>171450</xdr:rowOff>
    </xdr:from>
    <xdr:to>
      <xdr:col>18</xdr:col>
      <xdr:colOff>145530</xdr:colOff>
      <xdr:row>36</xdr:row>
      <xdr:rowOff>54321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AB34BBB-67C1-4476-8B6D-F13F1966D321}"/>
            </a:ext>
          </a:extLst>
        </xdr:cNvPr>
        <xdr:cNvGrpSpPr/>
      </xdr:nvGrpSpPr>
      <xdr:grpSpPr>
        <a:xfrm>
          <a:off x="8810625" y="4743450"/>
          <a:ext cx="2326755" cy="2549871"/>
          <a:chOff x="8791575" y="3409950"/>
          <a:chExt cx="2326755" cy="2549871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87F552C-6AC8-2E46-F6D8-930F8AA502FC}"/>
              </a:ext>
            </a:extLst>
          </xdr:cNvPr>
          <xdr:cNvGrpSpPr/>
        </xdr:nvGrpSpPr>
        <xdr:grpSpPr>
          <a:xfrm>
            <a:off x="8924925" y="4981575"/>
            <a:ext cx="1143000" cy="819152"/>
            <a:chOff x="6162675" y="4914900"/>
            <a:chExt cx="1143000" cy="819152"/>
          </a:xfrm>
        </xdr:grpSpPr>
        <xdr:cxnSp macro="">
          <xdr:nvCxnSpPr>
            <xdr:cNvPr id="11" name="Straight Arrow Connector 10">
              <a:extLst>
                <a:ext uri="{FF2B5EF4-FFF2-40B4-BE49-F238E27FC236}">
                  <a16:creationId xmlns:a16="http://schemas.microsoft.com/office/drawing/2014/main" id="{7EDD93A9-F21A-2D1B-41E1-9D383AB108E4}"/>
                </a:ext>
              </a:extLst>
            </xdr:cNvPr>
            <xdr:cNvCxnSpPr/>
          </xdr:nvCxnSpPr>
          <xdr:spPr>
            <a:xfrm>
              <a:off x="6162675" y="5734050"/>
              <a:ext cx="1143000" cy="2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Straight Arrow Connector 11">
              <a:extLst>
                <a:ext uri="{FF2B5EF4-FFF2-40B4-BE49-F238E27FC236}">
                  <a16:creationId xmlns:a16="http://schemas.microsoft.com/office/drawing/2014/main" id="{5CC7165E-0AC1-3B11-3A5C-CFB2CB981781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90FD6193-8997-379D-7687-84A65011685A}"/>
              </a:ext>
            </a:extLst>
          </xdr:cNvPr>
          <xdr:cNvSpPr txBox="1"/>
        </xdr:nvSpPr>
        <xdr:spPr>
          <a:xfrm>
            <a:off x="8791575" y="4562475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B4AB6B6-15D2-1325-198E-49B641D48F71}"/>
              </a:ext>
            </a:extLst>
          </xdr:cNvPr>
          <xdr:cNvSpPr txBox="1"/>
        </xdr:nvSpPr>
        <xdr:spPr>
          <a:xfrm>
            <a:off x="10153650" y="56483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2BB7AA0-D534-57EC-7FEC-A0E1EA647EC3}"/>
              </a:ext>
            </a:extLst>
          </xdr:cNvPr>
          <xdr:cNvSpPr txBox="1"/>
        </xdr:nvSpPr>
        <xdr:spPr>
          <a:xfrm>
            <a:off x="10325100" y="3409950"/>
            <a:ext cx="79323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+Z</a:t>
            </a:r>
            <a:r>
              <a:rPr lang="en-US" sz="1400" baseline="0"/>
              <a:t> VIEW</a:t>
            </a:r>
            <a:endParaRPr lang="en-US" sz="1400"/>
          </a:p>
        </xdr:txBody>
      </xdr:sp>
    </xdr:grpSp>
    <xdr:clientData/>
  </xdr:twoCellAnchor>
  <xdr:twoCellAnchor>
    <xdr:from>
      <xdr:col>9</xdr:col>
      <xdr:colOff>304800</xdr:colOff>
      <xdr:row>23</xdr:row>
      <xdr:rowOff>47625</xdr:rowOff>
    </xdr:from>
    <xdr:to>
      <xdr:col>11</xdr:col>
      <xdr:colOff>600075</xdr:colOff>
      <xdr:row>35</xdr:row>
      <xdr:rowOff>38100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78359FD-A4B7-4069-A5D8-C1AE66F04FBC}"/>
            </a:ext>
          </a:extLst>
        </xdr:cNvPr>
        <xdr:cNvGrpSpPr/>
      </xdr:nvGrpSpPr>
      <xdr:grpSpPr>
        <a:xfrm>
          <a:off x="5810250" y="4810125"/>
          <a:ext cx="1514475" cy="2276475"/>
          <a:chOff x="5791200" y="3476625"/>
          <a:chExt cx="1514475" cy="2276475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42B834A9-1BDA-E1BA-4DA1-C0F3D9984F09}"/>
              </a:ext>
            </a:extLst>
          </xdr:cNvPr>
          <xdr:cNvGrpSpPr/>
        </xdr:nvGrpSpPr>
        <xdr:grpSpPr>
          <a:xfrm>
            <a:off x="6181725" y="4914900"/>
            <a:ext cx="1123950" cy="838200"/>
            <a:chOff x="6181725" y="4914900"/>
            <a:chExt cx="1123950" cy="838200"/>
          </a:xfrm>
        </xdr:grpSpPr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9B2B05BF-B3FF-9B85-E395-794E5B778D2C}"/>
                </a:ext>
              </a:extLst>
            </xdr:cNvPr>
            <xdr:cNvCxnSpPr/>
          </xdr:nvCxnSpPr>
          <xdr:spPr>
            <a:xfrm flipV="1">
              <a:off x="6219825" y="5734051"/>
              <a:ext cx="1085850" cy="19049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B5E934B6-2EF5-CBAA-4DE6-67E62357F2CD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820E1EB0-97CC-4107-BEB8-B8D13A1DB006}"/>
              </a:ext>
            </a:extLst>
          </xdr:cNvPr>
          <xdr:cNvSpPr txBox="1"/>
        </xdr:nvSpPr>
        <xdr:spPr>
          <a:xfrm>
            <a:off x="5991225" y="449580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19411EE2-E299-9607-EA6C-9885AD7B2A43}"/>
              </a:ext>
            </a:extLst>
          </xdr:cNvPr>
          <xdr:cNvSpPr txBox="1"/>
        </xdr:nvSpPr>
        <xdr:spPr>
          <a:xfrm>
            <a:off x="5791200" y="3476625"/>
            <a:ext cx="767839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-X VIEW</a:t>
            </a:r>
            <a:endParaRPr lang="en-US" sz="1400"/>
          </a:p>
        </xdr:txBody>
      </xdr:sp>
    </xdr:grpSp>
    <xdr:clientData/>
  </xdr:twoCellAnchor>
  <xdr:twoCellAnchor>
    <xdr:from>
      <xdr:col>2</xdr:col>
      <xdr:colOff>228600</xdr:colOff>
      <xdr:row>23</xdr:row>
      <xdr:rowOff>0</xdr:rowOff>
    </xdr:from>
    <xdr:to>
      <xdr:col>6</xdr:col>
      <xdr:colOff>56774</xdr:colOff>
      <xdr:row>36</xdr:row>
      <xdr:rowOff>16221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46A66EF-FF89-4FAD-838F-C5D90A2CF044}"/>
            </a:ext>
          </a:extLst>
        </xdr:cNvPr>
        <xdr:cNvGrpSpPr/>
      </xdr:nvGrpSpPr>
      <xdr:grpSpPr>
        <a:xfrm>
          <a:off x="1466850" y="4762500"/>
          <a:ext cx="2266574" cy="2492721"/>
          <a:chOff x="1447800" y="3429000"/>
          <a:chExt cx="2266574" cy="2492721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511A921B-9421-691F-067C-D7A60923C4F9}"/>
              </a:ext>
            </a:extLst>
          </xdr:cNvPr>
          <xdr:cNvGrpSpPr/>
        </xdr:nvGrpSpPr>
        <xdr:grpSpPr>
          <a:xfrm>
            <a:off x="2295525" y="4962525"/>
            <a:ext cx="1295400" cy="838201"/>
            <a:chOff x="4924425" y="4914900"/>
            <a:chExt cx="1295400" cy="838201"/>
          </a:xfrm>
        </xdr:grpSpPr>
        <xdr:cxnSp macro="">
          <xdr:nvCxnSpPr>
            <xdr:cNvPr id="24" name="Straight Arrow Connector 23">
              <a:extLst>
                <a:ext uri="{FF2B5EF4-FFF2-40B4-BE49-F238E27FC236}">
                  <a16:creationId xmlns:a16="http://schemas.microsoft.com/office/drawing/2014/main" id="{D6783D07-1214-58B0-0B14-4A7A6B2CEFA7}"/>
                </a:ext>
              </a:extLst>
            </xdr:cNvPr>
            <xdr:cNvCxnSpPr/>
          </xdr:nvCxnSpPr>
          <xdr:spPr>
            <a:xfrm flipH="1" flipV="1">
              <a:off x="4924425" y="5753100"/>
              <a:ext cx="1295400" cy="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Arrow Connector 24">
              <a:extLst>
                <a:ext uri="{FF2B5EF4-FFF2-40B4-BE49-F238E27FC236}">
                  <a16:creationId xmlns:a16="http://schemas.microsoft.com/office/drawing/2014/main" id="{E4E46ADD-A8F3-C63C-DC9E-88F9120416C6}"/>
                </a:ext>
              </a:extLst>
            </xdr:cNvPr>
            <xdr:cNvCxnSpPr/>
          </xdr:nvCxnSpPr>
          <xdr:spPr>
            <a:xfrm flipH="1" flipV="1">
              <a:off x="6181725" y="4914900"/>
              <a:ext cx="9525" cy="819151"/>
            </a:xfrm>
            <a:prstGeom prst="straightConnector1">
              <a:avLst/>
            </a:prstGeom>
            <a:ln w="571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C99808C5-1BAB-F6CB-DFA1-E7B651EFF9D1}"/>
              </a:ext>
            </a:extLst>
          </xdr:cNvPr>
          <xdr:cNvSpPr txBox="1"/>
        </xdr:nvSpPr>
        <xdr:spPr>
          <a:xfrm>
            <a:off x="3352800" y="4552950"/>
            <a:ext cx="36157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+Y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5B9B9EB-3883-EEF8-483B-A2BC82CC2980}"/>
              </a:ext>
            </a:extLst>
          </xdr:cNvPr>
          <xdr:cNvSpPr txBox="1"/>
        </xdr:nvSpPr>
        <xdr:spPr>
          <a:xfrm>
            <a:off x="1914525" y="5610225"/>
            <a:ext cx="367280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/>
              <a:t>+X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EBBFE97-2B30-F725-B888-E01A939BD3D7}"/>
              </a:ext>
            </a:extLst>
          </xdr:cNvPr>
          <xdr:cNvSpPr txBox="1"/>
        </xdr:nvSpPr>
        <xdr:spPr>
          <a:xfrm>
            <a:off x="1447800" y="3429000"/>
            <a:ext cx="758734" cy="311496"/>
          </a:xfrm>
          <a:prstGeom prst="rect">
            <a:avLst/>
          </a:prstGeom>
          <a:solidFill>
            <a:sysClr val="window" lastClr="FFFFFF"/>
          </a:solidFill>
          <a:ln w="38100">
            <a:solidFill>
              <a:srgbClr val="FFFF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aseline="0"/>
              <a:t>-Z VIEW</a:t>
            </a:r>
            <a:endParaRPr lang="en-US" sz="1400"/>
          </a:p>
        </xdr:txBody>
      </xdr:sp>
    </xdr:grpSp>
    <xdr:clientData/>
  </xdr:twoCellAnchor>
  <xdr:twoCellAnchor>
    <xdr:from>
      <xdr:col>17</xdr:col>
      <xdr:colOff>333375</xdr:colOff>
      <xdr:row>6</xdr:row>
      <xdr:rowOff>0</xdr:rowOff>
    </xdr:from>
    <xdr:to>
      <xdr:col>22</xdr:col>
      <xdr:colOff>463717</xdr:colOff>
      <xdr:row>21</xdr:row>
      <xdr:rowOff>161925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C5C59AFF-3D79-4311-B348-99519B633416}"/>
            </a:ext>
          </a:extLst>
        </xdr:cNvPr>
        <xdr:cNvGrpSpPr/>
      </xdr:nvGrpSpPr>
      <xdr:grpSpPr>
        <a:xfrm>
          <a:off x="10715625" y="1333500"/>
          <a:ext cx="3178342" cy="3209925"/>
          <a:chOff x="8553450" y="1247775"/>
          <a:chExt cx="3178342" cy="3019425"/>
        </a:xfrm>
      </xdr:grpSpPr>
      <xdr:pic>
        <xdr:nvPicPr>
          <xdr:cNvPr id="27" name="6A0B0A37-2663-40BE-8DC8-997FDD6E2352" descr="IMG_2079.jpg">
            <a:extLst>
              <a:ext uri="{FF2B5EF4-FFF2-40B4-BE49-F238E27FC236}">
                <a16:creationId xmlns:a16="http://schemas.microsoft.com/office/drawing/2014/main" id="{81944D49-8354-0CD6-8818-06451B97DC4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625" b="13125"/>
          <a:stretch/>
        </xdr:blipFill>
        <xdr:spPr bwMode="auto">
          <a:xfrm>
            <a:off x="8553450" y="1247775"/>
            <a:ext cx="3178342" cy="3019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B15B21D7-F84E-5C50-C048-FB1E60C6A025}"/>
              </a:ext>
            </a:extLst>
          </xdr:cNvPr>
          <xdr:cNvCxnSpPr/>
        </xdr:nvCxnSpPr>
        <xdr:spPr>
          <a:xfrm flipV="1">
            <a:off x="10115550" y="1543050"/>
            <a:ext cx="19050" cy="876301"/>
          </a:xfrm>
          <a:prstGeom prst="straightConnector1">
            <a:avLst/>
          </a:prstGeom>
          <a:ln w="5715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9B1AE89C-02DD-43C7-6099-39424FBD2E4D}"/>
              </a:ext>
            </a:extLst>
          </xdr:cNvPr>
          <xdr:cNvSpPr txBox="1"/>
        </xdr:nvSpPr>
        <xdr:spPr>
          <a:xfrm>
            <a:off x="10801350" y="249555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5986B18B-AFEE-2E82-783E-31204FF7BBCD}"/>
              </a:ext>
            </a:extLst>
          </xdr:cNvPr>
          <xdr:cNvSpPr txBox="1"/>
        </xdr:nvSpPr>
        <xdr:spPr>
          <a:xfrm>
            <a:off x="8724900" y="2514600"/>
            <a:ext cx="605359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US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D10B13ED-2C7E-2EE2-F2A6-F673EF23896C}"/>
              </a:ext>
            </a:extLst>
          </xdr:cNvPr>
          <xdr:cNvSpPr txBox="1"/>
        </xdr:nvSpPr>
        <xdr:spPr>
          <a:xfrm>
            <a:off x="8876851" y="1533525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2</a:t>
            </a:r>
            <a:endParaRPr lang="en-US" sz="1100" kern="12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57CA4C22-0A93-43FB-647B-FA3511E125EF}"/>
              </a:ext>
            </a:extLst>
          </xdr:cNvPr>
          <xdr:cNvSpPr txBox="1"/>
        </xdr:nvSpPr>
        <xdr:spPr>
          <a:xfrm>
            <a:off x="10867576" y="1524000"/>
            <a:ext cx="606256" cy="436786"/>
          </a:xfrm>
          <a:prstGeom prst="rect">
            <a:avLst/>
          </a:prstGeom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US" sz="1100" kern="1200"/>
              <a:t>DS</a:t>
            </a:r>
            <a:r>
              <a:rPr lang="en-US" sz="1100" kern="1200" baseline="0"/>
              <a:t> BOT</a:t>
            </a:r>
          </a:p>
          <a:p>
            <a:pPr algn="ctr"/>
            <a:r>
              <a:rPr lang="en-US" sz="1100" kern="1200" baseline="0"/>
              <a:t>1</a:t>
            </a:r>
            <a:endParaRPr lang="en-US" sz="1100" kern="1200"/>
          </a:p>
        </xdr:txBody>
      </xdr:sp>
    </xdr:grpSp>
    <xdr:clientData/>
  </xdr:twoCellAnchor>
  <xdr:twoCellAnchor>
    <xdr:from>
      <xdr:col>1</xdr:col>
      <xdr:colOff>495300</xdr:colOff>
      <xdr:row>35</xdr:row>
      <xdr:rowOff>28575</xdr:rowOff>
    </xdr:from>
    <xdr:to>
      <xdr:col>1</xdr:col>
      <xdr:colOff>600075</xdr:colOff>
      <xdr:row>35</xdr:row>
      <xdr:rowOff>104775</xdr:rowOff>
    </xdr:to>
    <xdr:sp macro="" textlink="">
      <xdr:nvSpPr>
        <xdr:cNvPr id="33" name="Flowchart: Or 32">
          <a:extLst>
            <a:ext uri="{FF2B5EF4-FFF2-40B4-BE49-F238E27FC236}">
              <a16:creationId xmlns:a16="http://schemas.microsoft.com/office/drawing/2014/main" id="{1C3E396A-1E7C-4518-87B8-0DEF6378D2D2}"/>
            </a:ext>
          </a:extLst>
        </xdr:cNvPr>
        <xdr:cNvSpPr/>
      </xdr:nvSpPr>
      <xdr:spPr>
        <a:xfrm>
          <a:off x="110490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2</xdr:col>
      <xdr:colOff>247650</xdr:colOff>
      <xdr:row>35</xdr:row>
      <xdr:rowOff>28575</xdr:rowOff>
    </xdr:from>
    <xdr:to>
      <xdr:col>2</xdr:col>
      <xdr:colOff>352425</xdr:colOff>
      <xdr:row>35</xdr:row>
      <xdr:rowOff>104775</xdr:rowOff>
    </xdr:to>
    <xdr:sp macro="" textlink="">
      <xdr:nvSpPr>
        <xdr:cNvPr id="34" name="Flowchart: Or 33">
          <a:extLst>
            <a:ext uri="{FF2B5EF4-FFF2-40B4-BE49-F238E27FC236}">
              <a16:creationId xmlns:a16="http://schemas.microsoft.com/office/drawing/2014/main" id="{11495A56-E501-4ECC-B041-DFBCB86DDD91}"/>
            </a:ext>
          </a:extLst>
        </xdr:cNvPr>
        <xdr:cNvSpPr/>
      </xdr:nvSpPr>
      <xdr:spPr>
        <a:xfrm>
          <a:off x="148590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38100</xdr:colOff>
      <xdr:row>35</xdr:row>
      <xdr:rowOff>28575</xdr:rowOff>
    </xdr:from>
    <xdr:to>
      <xdr:col>18</xdr:col>
      <xdr:colOff>142875</xdr:colOff>
      <xdr:row>35</xdr:row>
      <xdr:rowOff>104775</xdr:rowOff>
    </xdr:to>
    <xdr:sp macro="" textlink="">
      <xdr:nvSpPr>
        <xdr:cNvPr id="35" name="Flowchart: Or 34">
          <a:extLst>
            <a:ext uri="{FF2B5EF4-FFF2-40B4-BE49-F238E27FC236}">
              <a16:creationId xmlns:a16="http://schemas.microsoft.com/office/drawing/2014/main" id="{BF72CE78-E674-4A7D-94B0-2A0A36517F09}"/>
            </a:ext>
          </a:extLst>
        </xdr:cNvPr>
        <xdr:cNvSpPr/>
      </xdr:nvSpPr>
      <xdr:spPr>
        <a:xfrm>
          <a:off x="11029950" y="7077075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18</xdr:col>
      <xdr:colOff>476250</xdr:colOff>
      <xdr:row>35</xdr:row>
      <xdr:rowOff>19050</xdr:rowOff>
    </xdr:from>
    <xdr:to>
      <xdr:col>18</xdr:col>
      <xdr:colOff>581025</xdr:colOff>
      <xdr:row>35</xdr:row>
      <xdr:rowOff>95250</xdr:rowOff>
    </xdr:to>
    <xdr:sp macro="" textlink="">
      <xdr:nvSpPr>
        <xdr:cNvPr id="36" name="Flowchart: Or 35">
          <a:extLst>
            <a:ext uri="{FF2B5EF4-FFF2-40B4-BE49-F238E27FC236}">
              <a16:creationId xmlns:a16="http://schemas.microsoft.com/office/drawing/2014/main" id="{F1BED63E-A905-4310-BF85-BD4F9AD75BB4}"/>
            </a:ext>
          </a:extLst>
        </xdr:cNvPr>
        <xdr:cNvSpPr/>
      </xdr:nvSpPr>
      <xdr:spPr>
        <a:xfrm>
          <a:off x="11468100" y="7067550"/>
          <a:ext cx="104775" cy="76200"/>
        </a:xfrm>
        <a:prstGeom prst="flowChartO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oneCellAnchor>
    <xdr:from>
      <xdr:col>1</xdr:col>
      <xdr:colOff>85725</xdr:colOff>
      <xdr:row>36</xdr:row>
      <xdr:rowOff>36827</xdr:rowOff>
    </xdr:from>
    <xdr:ext cx="390526" cy="217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6B5C557-254B-429A-BF58-3F488E191E84}"/>
            </a:ext>
          </a:extLst>
        </xdr:cNvPr>
        <xdr:cNvSpPr txBox="1"/>
      </xdr:nvSpPr>
      <xdr:spPr>
        <a:xfrm>
          <a:off x="695325" y="7275827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2</a:t>
          </a:r>
        </a:p>
      </xdr:txBody>
    </xdr:sp>
    <xdr:clientData/>
  </xdr:oneCellAnchor>
  <xdr:oneCellAnchor>
    <xdr:from>
      <xdr:col>2</xdr:col>
      <xdr:colOff>171449</xdr:colOff>
      <xdr:row>36</xdr:row>
      <xdr:rowOff>24512</xdr:rowOff>
    </xdr:from>
    <xdr:ext cx="381001" cy="22313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E125A618-43AC-4A8A-9409-3167FCEB6C8B}"/>
            </a:ext>
          </a:extLst>
        </xdr:cNvPr>
        <xdr:cNvSpPr txBox="1"/>
      </xdr:nvSpPr>
      <xdr:spPr>
        <a:xfrm>
          <a:off x="1409699" y="7263512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US 1</a:t>
          </a:r>
        </a:p>
      </xdr:txBody>
    </xdr:sp>
    <xdr:clientData/>
  </xdr:oneCellAnchor>
  <xdr:oneCellAnchor>
    <xdr:from>
      <xdr:col>17</xdr:col>
      <xdr:colOff>438150</xdr:colOff>
      <xdr:row>35</xdr:row>
      <xdr:rowOff>179702</xdr:rowOff>
    </xdr:from>
    <xdr:ext cx="390526" cy="217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E41D8B-2A2F-4CE2-9AD7-49052C8DE02C}"/>
            </a:ext>
          </a:extLst>
        </xdr:cNvPr>
        <xdr:cNvSpPr txBox="1"/>
      </xdr:nvSpPr>
      <xdr:spPr>
        <a:xfrm>
          <a:off x="10820400" y="7228202"/>
          <a:ext cx="390526" cy="2175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1</a:t>
          </a:r>
        </a:p>
      </xdr:txBody>
    </xdr:sp>
    <xdr:clientData/>
  </xdr:oneCellAnchor>
  <xdr:oneCellAnchor>
    <xdr:from>
      <xdr:col>18</xdr:col>
      <xdr:colOff>542924</xdr:colOff>
      <xdr:row>35</xdr:row>
      <xdr:rowOff>167387</xdr:rowOff>
    </xdr:from>
    <xdr:ext cx="381001" cy="22313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4F2210B-32F0-4245-97F9-E9E9716389DE}"/>
            </a:ext>
          </a:extLst>
        </xdr:cNvPr>
        <xdr:cNvSpPr txBox="1"/>
      </xdr:nvSpPr>
      <xdr:spPr>
        <a:xfrm>
          <a:off x="11534774" y="7215887"/>
          <a:ext cx="381001" cy="2231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800" kern="1200"/>
            <a:t>DS 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24</xdr:row>
      <xdr:rowOff>0</xdr:rowOff>
    </xdr:from>
    <xdr:to>
      <xdr:col>21</xdr:col>
      <xdr:colOff>66675</xdr:colOff>
      <xdr:row>24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8662EC-6B42-B3E4-BDA5-B1736878A24A}"/>
            </a:ext>
          </a:extLst>
        </xdr:cNvPr>
        <xdr:cNvCxnSpPr/>
      </xdr:nvCxnSpPr>
      <xdr:spPr>
        <a:xfrm>
          <a:off x="10077450" y="4762500"/>
          <a:ext cx="3314700" cy="19050"/>
        </a:xfrm>
        <a:prstGeom prst="line">
          <a:avLst/>
        </a:prstGeom>
        <a:ln w="19050">
          <a:prstDash val="dash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371475</xdr:colOff>
      <xdr:row>22</xdr:row>
      <xdr:rowOff>161925</xdr:rowOff>
    </xdr:from>
    <xdr:to>
      <xdr:col>16</xdr:col>
      <xdr:colOff>476250</xdr:colOff>
      <xdr:row>23</xdr:row>
      <xdr:rowOff>76200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17D02C5-ECA7-A4AD-E743-0113A4E870C4}"/>
            </a:ext>
          </a:extLst>
        </xdr:cNvPr>
        <xdr:cNvSpPr/>
      </xdr:nvSpPr>
      <xdr:spPr>
        <a:xfrm>
          <a:off x="10458450" y="4543425"/>
          <a:ext cx="104775" cy="10477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276225</xdr:colOff>
      <xdr:row>24</xdr:row>
      <xdr:rowOff>142875</xdr:rowOff>
    </xdr:from>
    <xdr:to>
      <xdr:col>19</xdr:col>
      <xdr:colOff>381000</xdr:colOff>
      <xdr:row>25</xdr:row>
      <xdr:rowOff>57150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03262A7-6616-4200-974C-BA9F2B34E93F}"/>
            </a:ext>
          </a:extLst>
        </xdr:cNvPr>
        <xdr:cNvSpPr/>
      </xdr:nvSpPr>
      <xdr:spPr>
        <a:xfrm>
          <a:off x="12382500" y="4905375"/>
          <a:ext cx="104775" cy="10477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342900</xdr:colOff>
      <xdr:row>23</xdr:row>
      <xdr:rowOff>47625</xdr:rowOff>
    </xdr:from>
    <xdr:to>
      <xdr:col>16</xdr:col>
      <xdr:colOff>523875</xdr:colOff>
      <xdr:row>24</xdr:row>
      <xdr:rowOff>47625</xdr:rowOff>
    </xdr:to>
    <xdr:sp macro="" textlink="">
      <xdr:nvSpPr>
        <xdr:cNvPr id="6" name="Arrow: Quad 5">
          <a:extLst>
            <a:ext uri="{FF2B5EF4-FFF2-40B4-BE49-F238E27FC236}">
              <a16:creationId xmlns:a16="http://schemas.microsoft.com/office/drawing/2014/main" id="{0F741A4E-512A-54A7-D207-A0B911E804D6}"/>
            </a:ext>
          </a:extLst>
        </xdr:cNvPr>
        <xdr:cNvSpPr/>
      </xdr:nvSpPr>
      <xdr:spPr>
        <a:xfrm>
          <a:off x="10429875" y="4619625"/>
          <a:ext cx="180975" cy="190500"/>
        </a:xfrm>
        <a:prstGeom prst="quad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238125</xdr:colOff>
      <xdr:row>27</xdr:row>
      <xdr:rowOff>104775</xdr:rowOff>
    </xdr:from>
    <xdr:to>
      <xdr:col>19</xdr:col>
      <xdr:colOff>419100</xdr:colOff>
      <xdr:row>28</xdr:row>
      <xdr:rowOff>104775</xdr:rowOff>
    </xdr:to>
    <xdr:sp macro="" textlink="">
      <xdr:nvSpPr>
        <xdr:cNvPr id="7" name="Arrow: Quad 6">
          <a:extLst>
            <a:ext uri="{FF2B5EF4-FFF2-40B4-BE49-F238E27FC236}">
              <a16:creationId xmlns:a16="http://schemas.microsoft.com/office/drawing/2014/main" id="{46DB2BA5-2C7F-44EE-A065-B336C57FDE39}"/>
            </a:ext>
          </a:extLst>
        </xdr:cNvPr>
        <xdr:cNvSpPr/>
      </xdr:nvSpPr>
      <xdr:spPr>
        <a:xfrm>
          <a:off x="12344400" y="5438775"/>
          <a:ext cx="180975" cy="190500"/>
        </a:xfrm>
        <a:prstGeom prst="quad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428625</xdr:colOff>
      <xdr:row>21</xdr:row>
      <xdr:rowOff>161925</xdr:rowOff>
    </xdr:from>
    <xdr:to>
      <xdr:col>21</xdr:col>
      <xdr:colOff>0</xdr:colOff>
      <xdr:row>24</xdr:row>
      <xdr:rowOff>133350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9866AC2A-CF52-7E4D-E9BA-20D3D057BF6F}"/>
            </a:ext>
          </a:extLst>
        </xdr:cNvPr>
        <xdr:cNvCxnSpPr/>
      </xdr:nvCxnSpPr>
      <xdr:spPr>
        <a:xfrm flipH="1">
          <a:off x="12534900" y="4352925"/>
          <a:ext cx="790575" cy="5429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466725</xdr:colOff>
      <xdr:row>27</xdr:row>
      <xdr:rowOff>104775</xdr:rowOff>
    </xdr:from>
    <xdr:to>
      <xdr:col>20</xdr:col>
      <xdr:colOff>600075</xdr:colOff>
      <xdr:row>28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C464A84-2F53-4E29-A979-14F21CE43D4D}"/>
            </a:ext>
          </a:extLst>
        </xdr:cNvPr>
        <xdr:cNvCxnSpPr/>
      </xdr:nvCxnSpPr>
      <xdr:spPr>
        <a:xfrm flipH="1">
          <a:off x="12573000" y="5438775"/>
          <a:ext cx="742950" cy="857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466725</xdr:colOff>
      <xdr:row>20</xdr:row>
      <xdr:rowOff>38100</xdr:rowOff>
    </xdr:from>
    <xdr:to>
      <xdr:col>16</xdr:col>
      <xdr:colOff>790575</xdr:colOff>
      <xdr:row>22</xdr:row>
      <xdr:rowOff>171450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EDC91A61-A1A7-4C49-AC2E-03D8EBF4C34B}"/>
            </a:ext>
          </a:extLst>
        </xdr:cNvPr>
        <xdr:cNvCxnSpPr/>
      </xdr:nvCxnSpPr>
      <xdr:spPr>
        <a:xfrm flipH="1">
          <a:off x="10553700" y="4038600"/>
          <a:ext cx="323850" cy="514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466725</xdr:colOff>
      <xdr:row>24</xdr:row>
      <xdr:rowOff>9525</xdr:rowOff>
    </xdr:from>
    <xdr:to>
      <xdr:col>17</xdr:col>
      <xdr:colOff>47625</xdr:colOff>
      <xdr:row>26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A7FB3C41-0746-4617-930A-5DA19A9C397C}"/>
            </a:ext>
          </a:extLst>
        </xdr:cNvPr>
        <xdr:cNvCxnSpPr/>
      </xdr:nvCxnSpPr>
      <xdr:spPr>
        <a:xfrm flipH="1" flipV="1">
          <a:off x="10553700" y="4772025"/>
          <a:ext cx="381000" cy="3810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123E-E3EF-4067-9C10-BCBCFF88D3AC}">
  <dimension ref="A1:P30"/>
  <sheetViews>
    <sheetView topLeftCell="A20" workbookViewId="0">
      <selection activeCell="H7" activeCellId="1" sqref="F7:F15 H7:H15"/>
    </sheetView>
  </sheetViews>
  <sheetFormatPr defaultRowHeight="15" x14ac:dyDescent="0.25"/>
  <cols>
    <col min="1" max="1" width="9.140625" style="3"/>
    <col min="2" max="2" width="9.42578125" style="1" bestFit="1" customWidth="1"/>
    <col min="3" max="16384" width="9.140625" style="1"/>
  </cols>
  <sheetData>
    <row r="1" spans="1:15" s="8" customFormat="1" ht="30" x14ac:dyDescent="0.25">
      <c r="A1" s="7" t="s">
        <v>21</v>
      </c>
      <c r="B1" s="9">
        <v>2410086</v>
      </c>
    </row>
    <row r="2" spans="1:15" x14ac:dyDescent="0.25">
      <c r="A2" s="2" t="s">
        <v>19</v>
      </c>
      <c r="B2" s="1" t="s">
        <v>20</v>
      </c>
      <c r="K2" s="1">
        <v>0</v>
      </c>
      <c r="L2" s="1">
        <v>217.001</v>
      </c>
      <c r="M2" s="1">
        <v>-16.9513</v>
      </c>
      <c r="N2" s="1">
        <v>-22.998200000000001</v>
      </c>
    </row>
    <row r="3" spans="1:15" x14ac:dyDescent="0.25">
      <c r="A3" s="2" t="s">
        <v>18</v>
      </c>
      <c r="B3" s="6">
        <v>45671</v>
      </c>
      <c r="K3" s="1">
        <v>0</v>
      </c>
      <c r="L3" s="1">
        <v>266.0016</v>
      </c>
      <c r="M3" s="1">
        <v>-16.944199999999999</v>
      </c>
      <c r="N3" s="1">
        <v>-22.997399999999999</v>
      </c>
    </row>
    <row r="4" spans="1:15" x14ac:dyDescent="0.25">
      <c r="A4" s="2"/>
      <c r="B4" s="6"/>
      <c r="K4" s="1">
        <v>0</v>
      </c>
      <c r="L4" s="1">
        <v>217.00319999999999</v>
      </c>
      <c r="M4" s="1">
        <v>-17.065899999999999</v>
      </c>
      <c r="N4" s="1">
        <v>23.003599999999999</v>
      </c>
    </row>
    <row r="5" spans="1:15" x14ac:dyDescent="0.25">
      <c r="A5" s="2"/>
      <c r="B5" s="6"/>
      <c r="K5" s="1">
        <v>0</v>
      </c>
      <c r="L5" s="1">
        <v>266.00290000000001</v>
      </c>
      <c r="M5" s="1">
        <v>-17.072500000000002</v>
      </c>
      <c r="N5" s="1">
        <v>23.0031</v>
      </c>
    </row>
    <row r="6" spans="1:15" x14ac:dyDescent="0.25">
      <c r="B6" s="16" t="s">
        <v>31</v>
      </c>
      <c r="C6" s="16"/>
      <c r="D6" s="16"/>
      <c r="F6" s="17"/>
      <c r="G6" s="17"/>
      <c r="H6" s="17"/>
      <c r="J6" s="17"/>
      <c r="K6" s="17"/>
      <c r="L6" s="17"/>
    </row>
    <row r="7" spans="1:15" ht="30" x14ac:dyDescent="0.25">
      <c r="A7" s="4" t="s">
        <v>0</v>
      </c>
      <c r="B7" s="5" t="s">
        <v>1</v>
      </c>
      <c r="C7" s="5" t="s">
        <v>2</v>
      </c>
      <c r="D7" s="5" t="s">
        <v>3</v>
      </c>
      <c r="E7" s="5"/>
      <c r="F7" s="5" t="s">
        <v>13</v>
      </c>
      <c r="G7" s="5" t="s">
        <v>1</v>
      </c>
      <c r="H7" s="5" t="s">
        <v>2</v>
      </c>
      <c r="I7" s="5" t="s">
        <v>3</v>
      </c>
      <c r="J7" s="5" t="s">
        <v>4</v>
      </c>
      <c r="L7" s="10" t="s">
        <v>22</v>
      </c>
      <c r="M7" s="5" t="s">
        <v>1</v>
      </c>
      <c r="N7" s="5" t="s">
        <v>2</v>
      </c>
      <c r="O7" s="5" t="s">
        <v>3</v>
      </c>
    </row>
    <row r="8" spans="1:15" x14ac:dyDescent="0.25">
      <c r="A8" s="4">
        <v>1</v>
      </c>
      <c r="B8" s="5">
        <v>133.76410000000001</v>
      </c>
      <c r="C8" s="5">
        <v>108.9389</v>
      </c>
      <c r="D8" s="5">
        <v>44.502600000000001</v>
      </c>
      <c r="E8" s="5"/>
      <c r="F8" s="5" t="s">
        <v>5</v>
      </c>
      <c r="G8" s="5">
        <v>217.00110000000001</v>
      </c>
      <c r="H8" s="5">
        <v>-67.166499999999999</v>
      </c>
      <c r="I8" s="5">
        <v>-22.988499999999998</v>
      </c>
      <c r="J8" s="15">
        <f>H9-H8</f>
        <v>1.9300000000001205E-2</v>
      </c>
      <c r="L8" s="5" t="s">
        <v>14</v>
      </c>
      <c r="M8" s="5">
        <v>217.001</v>
      </c>
      <c r="N8" s="1">
        <v>-16.9513</v>
      </c>
      <c r="O8" s="1">
        <v>-22.998200000000001</v>
      </c>
    </row>
    <row r="9" spans="1:15" x14ac:dyDescent="0.25">
      <c r="A9" s="4">
        <v>2</v>
      </c>
      <c r="B9" s="5">
        <v>216.26830000000001</v>
      </c>
      <c r="C9" s="5">
        <v>108.90730000000001</v>
      </c>
      <c r="D9" s="5">
        <v>44.413499999999999</v>
      </c>
      <c r="E9" s="5"/>
      <c r="F9" s="5" t="s">
        <v>6</v>
      </c>
      <c r="G9" s="5">
        <v>266.00009999999997</v>
      </c>
      <c r="H9" s="5">
        <v>-67.147199999999998</v>
      </c>
      <c r="I9" s="5">
        <v>-22.990300000000001</v>
      </c>
      <c r="J9" s="15"/>
      <c r="L9" s="5" t="s">
        <v>15</v>
      </c>
      <c r="M9" s="5">
        <v>266.0016</v>
      </c>
      <c r="N9" s="1">
        <v>-16.944199999999999</v>
      </c>
      <c r="O9" s="1">
        <v>-22.997399999999999</v>
      </c>
    </row>
    <row r="10" spans="1:15" x14ac:dyDescent="0.25">
      <c r="A10" s="4">
        <v>3</v>
      </c>
      <c r="B10" s="5">
        <v>298.77159999999998</v>
      </c>
      <c r="C10" s="5">
        <v>108.8908</v>
      </c>
      <c r="D10" s="5">
        <v>44.323599999999999</v>
      </c>
      <c r="E10" s="5"/>
      <c r="F10" s="5" t="s">
        <v>7</v>
      </c>
      <c r="G10" s="5">
        <v>217.0009</v>
      </c>
      <c r="H10" s="5">
        <v>33.2639</v>
      </c>
      <c r="I10" s="5">
        <v>-23.007899999999999</v>
      </c>
      <c r="J10" s="15">
        <f>H11-H10</f>
        <v>-5.000000000002558E-3</v>
      </c>
      <c r="L10" s="5" t="s">
        <v>17</v>
      </c>
      <c r="M10" s="5">
        <v>217.00319999999999</v>
      </c>
      <c r="N10" s="1">
        <v>-17.065899999999999</v>
      </c>
      <c r="O10" s="1">
        <v>23.003599999999999</v>
      </c>
    </row>
    <row r="11" spans="1:15" x14ac:dyDescent="0.25">
      <c r="A11" s="4">
        <v>4</v>
      </c>
      <c r="B11" s="5">
        <v>133.6711</v>
      </c>
      <c r="C11" s="5">
        <v>-142.94030000000001</v>
      </c>
      <c r="D11" s="5">
        <v>44.753300000000003</v>
      </c>
      <c r="E11" s="5"/>
      <c r="F11" s="5" t="s">
        <v>8</v>
      </c>
      <c r="G11" s="5">
        <v>266.00310000000002</v>
      </c>
      <c r="H11" s="5">
        <v>33.258899999999997</v>
      </c>
      <c r="I11" s="5">
        <v>-23.0044</v>
      </c>
      <c r="J11" s="15"/>
      <c r="L11" s="5" t="s">
        <v>16</v>
      </c>
      <c r="M11" s="5">
        <v>266.00290000000001</v>
      </c>
      <c r="N11" s="1">
        <v>-17.072500000000002</v>
      </c>
      <c r="O11" s="1">
        <v>23.0031</v>
      </c>
    </row>
    <row r="12" spans="1:15" x14ac:dyDescent="0.25">
      <c r="A12" s="4">
        <v>5</v>
      </c>
      <c r="B12" s="5">
        <v>216.23310000000001</v>
      </c>
      <c r="C12" s="5">
        <v>-142.96090000000001</v>
      </c>
      <c r="D12" s="5">
        <v>44.406999999999996</v>
      </c>
      <c r="E12" s="5"/>
      <c r="F12" s="5" t="s">
        <v>9</v>
      </c>
      <c r="G12" s="5">
        <v>217.0042</v>
      </c>
      <c r="H12" s="5">
        <v>-67.316500000000005</v>
      </c>
      <c r="I12" s="5">
        <v>22.995100000000001</v>
      </c>
      <c r="J12" s="15">
        <f>H13-H12</f>
        <v>2.6600000000001955E-2</v>
      </c>
      <c r="K12" s="5"/>
      <c r="L12" s="5"/>
    </row>
    <row r="13" spans="1:15" x14ac:dyDescent="0.25">
      <c r="A13" s="4">
        <v>6</v>
      </c>
      <c r="B13" s="5">
        <v>298.74759999999998</v>
      </c>
      <c r="C13" s="5">
        <v>-142.97559999999999</v>
      </c>
      <c r="D13" s="5">
        <v>44.332799999999999</v>
      </c>
      <c r="E13" s="5"/>
      <c r="F13" s="5" t="s">
        <v>10</v>
      </c>
      <c r="G13" s="5">
        <v>266.00389999999999</v>
      </c>
      <c r="H13" s="5">
        <v>-67.289900000000003</v>
      </c>
      <c r="I13" s="5">
        <v>22.994299999999999</v>
      </c>
      <c r="J13" s="15"/>
      <c r="K13" s="5"/>
      <c r="L13" s="5"/>
    </row>
    <row r="14" spans="1:15" x14ac:dyDescent="0.25">
      <c r="A14" s="4">
        <v>7</v>
      </c>
      <c r="B14" s="5">
        <v>298.63720000000001</v>
      </c>
      <c r="C14" s="5">
        <v>108.9311</v>
      </c>
      <c r="D14" s="5">
        <v>-45.180100000000003</v>
      </c>
      <c r="E14" s="5"/>
      <c r="F14" s="5" t="s">
        <v>11</v>
      </c>
      <c r="G14" s="5">
        <v>217.00219999999999</v>
      </c>
      <c r="H14" s="5">
        <v>33.184699999999999</v>
      </c>
      <c r="I14" s="5">
        <v>23.012</v>
      </c>
      <c r="J14" s="15">
        <f>H15-H14</f>
        <v>-3.9799999999999613E-2</v>
      </c>
      <c r="K14" s="5"/>
      <c r="L14" s="5"/>
    </row>
    <row r="15" spans="1:15" x14ac:dyDescent="0.25">
      <c r="A15" s="4">
        <v>8</v>
      </c>
      <c r="B15" s="5">
        <v>216.1311</v>
      </c>
      <c r="C15" s="5">
        <v>108.929</v>
      </c>
      <c r="D15" s="5">
        <v>-45.090499999999999</v>
      </c>
      <c r="E15" s="5"/>
      <c r="F15" s="5" t="s">
        <v>12</v>
      </c>
      <c r="G15" s="5">
        <v>266.00189999999998</v>
      </c>
      <c r="H15" s="5">
        <v>33.1449</v>
      </c>
      <c r="I15" s="5">
        <v>23.011800000000001</v>
      </c>
      <c r="J15" s="15"/>
      <c r="K15" s="5"/>
      <c r="L15" s="5"/>
    </row>
    <row r="16" spans="1:15" x14ac:dyDescent="0.25">
      <c r="A16" s="4">
        <v>9</v>
      </c>
      <c r="B16" s="5">
        <v>133.6309</v>
      </c>
      <c r="C16" s="5">
        <v>108.92489999999999</v>
      </c>
      <c r="D16" s="5">
        <v>-44.996299999999998</v>
      </c>
      <c r="E16" s="5"/>
      <c r="F16" s="5"/>
      <c r="G16" s="5"/>
      <c r="H16" s="5"/>
      <c r="I16" s="5"/>
      <c r="J16" s="5"/>
      <c r="K16" s="5"/>
      <c r="L16" s="5"/>
    </row>
    <row r="17" spans="1:16" x14ac:dyDescent="0.25">
      <c r="A17" s="4">
        <v>10</v>
      </c>
      <c r="B17" s="5">
        <v>298.70460000000003</v>
      </c>
      <c r="C17" s="5">
        <v>-142.8947</v>
      </c>
      <c r="D17" s="5">
        <v>-45.171599999999998</v>
      </c>
      <c r="E17" s="5"/>
      <c r="F17" s="5"/>
      <c r="G17" s="5"/>
      <c r="H17" s="5"/>
      <c r="I17" s="5"/>
      <c r="J17" s="5"/>
      <c r="K17" s="5"/>
      <c r="L17" s="5"/>
    </row>
    <row r="18" spans="1:16" x14ac:dyDescent="0.25">
      <c r="A18" s="4">
        <v>11</v>
      </c>
      <c r="B18" s="5">
        <v>216.2046</v>
      </c>
      <c r="C18" s="5">
        <v>-142.9117</v>
      </c>
      <c r="D18" s="5">
        <v>-45.098999999999997</v>
      </c>
      <c r="E18" s="5"/>
      <c r="F18" s="5"/>
      <c r="G18" s="5"/>
      <c r="H18" s="5"/>
      <c r="I18" s="5"/>
      <c r="J18" s="5"/>
      <c r="K18" s="5"/>
      <c r="L18" s="5"/>
    </row>
    <row r="19" spans="1:16" x14ac:dyDescent="0.25">
      <c r="A19" s="4">
        <v>12</v>
      </c>
      <c r="B19" s="5">
        <v>133.691</v>
      </c>
      <c r="C19" s="5">
        <v>-142.93860000000001</v>
      </c>
      <c r="D19" s="5">
        <v>-45.023400000000002</v>
      </c>
      <c r="E19" s="5"/>
      <c r="F19" s="5"/>
      <c r="G19" s="5"/>
      <c r="H19" s="5"/>
      <c r="I19" s="5"/>
      <c r="J19" s="5"/>
      <c r="K19" s="5"/>
      <c r="L19" s="5"/>
    </row>
    <row r="20" spans="1:16" x14ac:dyDescent="0.25">
      <c r="A20" s="4">
        <v>13</v>
      </c>
      <c r="B20" s="5">
        <v>1.6000000000000001E-3</v>
      </c>
      <c r="C20" s="5">
        <v>170.0401</v>
      </c>
      <c r="D20" s="5">
        <v>6.6E-3</v>
      </c>
      <c r="E20" s="5"/>
      <c r="F20" s="5"/>
      <c r="G20" s="5"/>
      <c r="H20" s="5"/>
      <c r="I20" s="5"/>
      <c r="J20" s="5"/>
      <c r="K20" s="5"/>
      <c r="L20" s="5"/>
    </row>
    <row r="21" spans="1:16" x14ac:dyDescent="0.25">
      <c r="A21" s="4">
        <v>14</v>
      </c>
      <c r="B21" s="5">
        <v>0</v>
      </c>
      <c r="C21" s="5">
        <v>0</v>
      </c>
      <c r="D21" s="5">
        <v>0</v>
      </c>
      <c r="E21" s="5"/>
      <c r="F21" s="5"/>
      <c r="G21" s="5"/>
      <c r="H21" s="5"/>
      <c r="I21" s="5"/>
      <c r="J21" s="5"/>
      <c r="K21" s="5"/>
      <c r="L21" s="5"/>
    </row>
    <row r="22" spans="1:16" x14ac:dyDescent="0.25">
      <c r="A22" s="4">
        <v>15</v>
      </c>
      <c r="B22" s="5">
        <v>1.6000000000000001E-3</v>
      </c>
      <c r="C22" s="5">
        <v>-169.99529999999999</v>
      </c>
      <c r="D22" s="5">
        <v>6.6E-3</v>
      </c>
      <c r="E22" s="5"/>
      <c r="F22" s="5"/>
      <c r="G22" s="5"/>
      <c r="H22" s="5"/>
      <c r="I22" s="5"/>
      <c r="J22" s="5"/>
      <c r="K22" s="5"/>
      <c r="L22" s="5"/>
    </row>
    <row r="30" spans="1:16" x14ac:dyDescent="0.25">
      <c r="P30"/>
    </row>
  </sheetData>
  <mergeCells count="7">
    <mergeCell ref="J14:J15"/>
    <mergeCell ref="J12:J13"/>
    <mergeCell ref="B6:D6"/>
    <mergeCell ref="F6:H6"/>
    <mergeCell ref="J6:L6"/>
    <mergeCell ref="J8:J9"/>
    <mergeCell ref="J10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CD80-C8D4-42B0-81FB-2A4E3B85FED7}">
  <dimension ref="A1:P30"/>
  <sheetViews>
    <sheetView workbookViewId="0">
      <selection activeCell="H7" sqref="H7:H15"/>
    </sheetView>
  </sheetViews>
  <sheetFormatPr defaultRowHeight="15" x14ac:dyDescent="0.25"/>
  <cols>
    <col min="1" max="1" width="9.140625" style="3"/>
    <col min="2" max="2" width="9.42578125" style="1" bestFit="1" customWidth="1"/>
    <col min="3" max="16384" width="9.140625" style="1"/>
  </cols>
  <sheetData>
    <row r="1" spans="1:15" s="8" customFormat="1" ht="30" x14ac:dyDescent="0.25">
      <c r="A1" s="7" t="s">
        <v>21</v>
      </c>
      <c r="B1" s="9">
        <v>2410086</v>
      </c>
    </row>
    <row r="2" spans="1:15" x14ac:dyDescent="0.25">
      <c r="A2" s="2" t="s">
        <v>19</v>
      </c>
      <c r="B2" s="1" t="s">
        <v>20</v>
      </c>
    </row>
    <row r="3" spans="1:15" x14ac:dyDescent="0.25">
      <c r="A3" s="2" t="s">
        <v>18</v>
      </c>
      <c r="B3" s="6">
        <v>45672</v>
      </c>
    </row>
    <row r="4" spans="1:15" x14ac:dyDescent="0.25">
      <c r="A4" s="2"/>
      <c r="B4" s="6"/>
    </row>
    <row r="5" spans="1:15" x14ac:dyDescent="0.25">
      <c r="A5" s="2"/>
      <c r="B5" s="6"/>
    </row>
    <row r="6" spans="1:15" x14ac:dyDescent="0.25">
      <c r="B6" s="16" t="s">
        <v>23</v>
      </c>
      <c r="C6" s="16"/>
      <c r="D6" s="16"/>
      <c r="F6" s="17"/>
      <c r="G6" s="17"/>
      <c r="H6" s="17"/>
      <c r="J6" s="17"/>
      <c r="K6" s="17"/>
      <c r="L6" s="17"/>
    </row>
    <row r="7" spans="1:15" ht="30" x14ac:dyDescent="0.25">
      <c r="A7" s="4" t="s">
        <v>0</v>
      </c>
      <c r="B7" s="5" t="s">
        <v>1</v>
      </c>
      <c r="C7" s="5" t="s">
        <v>2</v>
      </c>
      <c r="D7" s="5" t="s">
        <v>3</v>
      </c>
      <c r="E7" s="5"/>
      <c r="F7" s="5" t="s">
        <v>13</v>
      </c>
      <c r="G7" s="5" t="s">
        <v>1</v>
      </c>
      <c r="H7" s="5" t="s">
        <v>2</v>
      </c>
      <c r="I7" s="5" t="s">
        <v>3</v>
      </c>
      <c r="J7" s="5" t="s">
        <v>4</v>
      </c>
      <c r="L7" s="10" t="s">
        <v>22</v>
      </c>
      <c r="M7" s="5" t="s">
        <v>1</v>
      </c>
      <c r="N7" s="5" t="s">
        <v>2</v>
      </c>
      <c r="O7" s="5" t="s">
        <v>3</v>
      </c>
    </row>
    <row r="8" spans="1:15" x14ac:dyDescent="0.25">
      <c r="A8" s="4">
        <v>1</v>
      </c>
      <c r="B8" s="5">
        <v>133.76939999999999</v>
      </c>
      <c r="C8" s="5">
        <v>78.931600000000003</v>
      </c>
      <c r="D8" s="5">
        <v>44.488399999999999</v>
      </c>
      <c r="E8" s="5"/>
      <c r="F8" s="5" t="s">
        <v>5</v>
      </c>
      <c r="G8" s="5">
        <v>217.04640000000001</v>
      </c>
      <c r="H8" s="5">
        <v>-37.161999999999999</v>
      </c>
      <c r="I8" s="5">
        <v>-22.987100000000002</v>
      </c>
      <c r="J8" s="15">
        <f>H9-H8</f>
        <v>2.289999999999992E-2</v>
      </c>
      <c r="L8" s="5" t="s">
        <v>14</v>
      </c>
      <c r="M8" s="5">
        <v>217.0231</v>
      </c>
      <c r="N8" s="1">
        <v>-16.954599999999999</v>
      </c>
      <c r="O8" s="1">
        <v>-22.998000000000001</v>
      </c>
    </row>
    <row r="9" spans="1:15" x14ac:dyDescent="0.25">
      <c r="A9" s="4">
        <v>2</v>
      </c>
      <c r="B9" s="5">
        <v>216.27330000000001</v>
      </c>
      <c r="C9" s="5">
        <v>78.893100000000004</v>
      </c>
      <c r="D9" s="5">
        <v>44.396900000000002</v>
      </c>
      <c r="E9" s="5"/>
      <c r="F9" s="5" t="s">
        <v>6</v>
      </c>
      <c r="G9" s="5">
        <v>266.00229999999999</v>
      </c>
      <c r="H9" s="5">
        <v>-37.139099999999999</v>
      </c>
      <c r="I9" s="5">
        <v>-22.987100000000002</v>
      </c>
      <c r="J9" s="15"/>
      <c r="L9" s="5" t="s">
        <v>15</v>
      </c>
      <c r="M9" s="5">
        <v>266.00110000000001</v>
      </c>
      <c r="N9" s="1">
        <v>-16.947600000000001</v>
      </c>
      <c r="O9" s="1">
        <v>-22.996600000000001</v>
      </c>
    </row>
    <row r="10" spans="1:15" x14ac:dyDescent="0.25">
      <c r="A10" s="4">
        <v>3</v>
      </c>
      <c r="B10" s="5">
        <v>298.77609999999999</v>
      </c>
      <c r="C10" s="5">
        <v>78.869</v>
      </c>
      <c r="D10" s="5">
        <v>44.305</v>
      </c>
      <c r="E10" s="5"/>
      <c r="F10" s="5" t="s">
        <v>7</v>
      </c>
      <c r="G10" s="5">
        <v>216.99979999999999</v>
      </c>
      <c r="H10" s="5">
        <v>3.2528999999999999</v>
      </c>
      <c r="I10" s="5">
        <v>-23.008900000000001</v>
      </c>
      <c r="J10" s="15">
        <f>H11-H10</f>
        <v>-8.999999999999897E-3</v>
      </c>
      <c r="L10" s="5" t="s">
        <v>17</v>
      </c>
      <c r="M10" s="5">
        <v>217.0248</v>
      </c>
      <c r="N10" s="1">
        <v>-17.067799999999998</v>
      </c>
      <c r="O10" s="1">
        <v>23.002500000000001</v>
      </c>
    </row>
    <row r="11" spans="1:15" x14ac:dyDescent="0.25">
      <c r="A11" s="4">
        <v>4</v>
      </c>
      <c r="B11" s="5">
        <v>133.7226</v>
      </c>
      <c r="C11" s="5">
        <v>-112.9524</v>
      </c>
      <c r="D11" s="5">
        <v>44.512599999999999</v>
      </c>
      <c r="E11" s="5"/>
      <c r="F11" s="5" t="s">
        <v>8</v>
      </c>
      <c r="G11" s="5">
        <v>265.99990000000003</v>
      </c>
      <c r="H11" s="5">
        <v>3.2439</v>
      </c>
      <c r="I11" s="5">
        <v>-23.006</v>
      </c>
      <c r="J11" s="15"/>
      <c r="L11" s="5" t="s">
        <v>16</v>
      </c>
      <c r="M11" s="5">
        <v>266.00290000000001</v>
      </c>
      <c r="N11" s="1">
        <v>-17.074100000000001</v>
      </c>
      <c r="O11" s="1">
        <v>23.003399999999999</v>
      </c>
    </row>
    <row r="12" spans="1:15" x14ac:dyDescent="0.25">
      <c r="A12" s="4">
        <v>5</v>
      </c>
      <c r="B12" s="5">
        <v>216.23660000000001</v>
      </c>
      <c r="C12" s="5">
        <v>-112.95050000000001</v>
      </c>
      <c r="D12" s="5">
        <v>44.440100000000001</v>
      </c>
      <c r="E12" s="5"/>
      <c r="F12" s="5" t="s">
        <v>9</v>
      </c>
      <c r="G12" s="5">
        <v>217.04640000000001</v>
      </c>
      <c r="H12" s="5">
        <v>-37.307899999999997</v>
      </c>
      <c r="I12" s="5">
        <v>22.993500000000001</v>
      </c>
      <c r="J12" s="15">
        <f>H13-H12</f>
        <v>3.1299999999994554E-2</v>
      </c>
      <c r="K12" s="5"/>
      <c r="L12" s="5"/>
    </row>
    <row r="13" spans="1:15" x14ac:dyDescent="0.25">
      <c r="A13" s="4">
        <v>6</v>
      </c>
      <c r="B13" s="5">
        <v>298.75110000000001</v>
      </c>
      <c r="C13" s="5">
        <v>-112.9568</v>
      </c>
      <c r="D13" s="5">
        <v>44.364600000000003</v>
      </c>
      <c r="E13" s="5"/>
      <c r="F13" s="5" t="s">
        <v>10</v>
      </c>
      <c r="G13" s="5">
        <v>266.0034</v>
      </c>
      <c r="H13" s="5">
        <v>-37.276600000000002</v>
      </c>
      <c r="I13" s="5">
        <v>22.9953</v>
      </c>
      <c r="J13" s="15"/>
      <c r="K13" s="5"/>
      <c r="L13" s="5"/>
    </row>
    <row r="14" spans="1:15" x14ac:dyDescent="0.25">
      <c r="A14" s="4">
        <v>7</v>
      </c>
      <c r="B14" s="5">
        <v>298.63900000000001</v>
      </c>
      <c r="C14" s="5">
        <v>78.914299999999997</v>
      </c>
      <c r="D14" s="5">
        <v>-45.197699999999998</v>
      </c>
      <c r="E14" s="5"/>
      <c r="F14" s="5" t="s">
        <v>11</v>
      </c>
      <c r="G14" s="5">
        <v>217.00319999999999</v>
      </c>
      <c r="H14" s="5">
        <v>3.1724000000000001</v>
      </c>
      <c r="I14" s="5">
        <v>23.011500000000002</v>
      </c>
      <c r="J14" s="15">
        <f>H15-H14</f>
        <v>-4.4000000000000039E-2</v>
      </c>
      <c r="K14" s="5"/>
      <c r="L14" s="5"/>
    </row>
    <row r="15" spans="1:15" x14ac:dyDescent="0.25">
      <c r="A15" s="4">
        <v>8</v>
      </c>
      <c r="B15" s="5">
        <v>216.13300000000001</v>
      </c>
      <c r="C15" s="5">
        <v>78.918999999999997</v>
      </c>
      <c r="D15" s="5">
        <v>-45.106000000000002</v>
      </c>
      <c r="E15" s="5"/>
      <c r="F15" s="5" t="s">
        <v>12</v>
      </c>
      <c r="G15" s="5">
        <v>266.00229999999999</v>
      </c>
      <c r="H15" s="5">
        <v>3.1284000000000001</v>
      </c>
      <c r="I15" s="5">
        <v>23.011500000000002</v>
      </c>
      <c r="J15" s="15"/>
      <c r="K15" s="5"/>
      <c r="L15" s="5"/>
    </row>
    <row r="16" spans="1:15" x14ac:dyDescent="0.25">
      <c r="A16" s="4">
        <v>9</v>
      </c>
      <c r="B16" s="5">
        <v>133.6335</v>
      </c>
      <c r="C16" s="5">
        <v>78.9221</v>
      </c>
      <c r="D16" s="5">
        <v>-45.009799999999998</v>
      </c>
      <c r="E16" s="5"/>
      <c r="F16" s="5"/>
      <c r="G16" s="5"/>
      <c r="H16" s="5"/>
      <c r="I16" s="5"/>
      <c r="J16" s="5"/>
      <c r="K16" s="5"/>
      <c r="L16" s="5"/>
    </row>
    <row r="17" spans="1:16" x14ac:dyDescent="0.25">
      <c r="A17" s="4">
        <v>10</v>
      </c>
      <c r="B17" s="5">
        <v>298.7063</v>
      </c>
      <c r="C17" s="5">
        <v>-112.886</v>
      </c>
      <c r="D17" s="5">
        <v>-45.138599999999997</v>
      </c>
      <c r="E17" s="5"/>
      <c r="F17" s="5"/>
      <c r="G17" s="5"/>
      <c r="H17" s="5"/>
      <c r="I17" s="5"/>
      <c r="J17" s="5"/>
      <c r="K17" s="5"/>
      <c r="L17" s="5"/>
    </row>
    <row r="18" spans="1:16" x14ac:dyDescent="0.25">
      <c r="A18" s="4">
        <v>11</v>
      </c>
      <c r="B18" s="5">
        <v>216.2062</v>
      </c>
      <c r="C18" s="5">
        <v>-112.91119999999999</v>
      </c>
      <c r="D18" s="5">
        <v>-45.065100000000001</v>
      </c>
      <c r="E18" s="5"/>
      <c r="F18" s="5"/>
      <c r="G18" s="5"/>
      <c r="H18" s="5"/>
      <c r="I18" s="5"/>
      <c r="J18" s="5"/>
      <c r="K18" s="5"/>
      <c r="L18" s="5"/>
    </row>
    <row r="19" spans="1:16" x14ac:dyDescent="0.25">
      <c r="A19" s="4">
        <v>12</v>
      </c>
      <c r="B19" s="5">
        <v>133.69319999999999</v>
      </c>
      <c r="C19" s="5">
        <v>-112.9457</v>
      </c>
      <c r="D19" s="5">
        <v>-44.988799999999998</v>
      </c>
      <c r="E19" s="5"/>
      <c r="F19" s="5"/>
      <c r="G19" s="5"/>
      <c r="H19" s="5"/>
      <c r="I19" s="5"/>
      <c r="J19" s="5"/>
      <c r="K19" s="5"/>
      <c r="L19" s="5"/>
    </row>
    <row r="20" spans="1:16" x14ac:dyDescent="0.25">
      <c r="A20" s="4">
        <v>13</v>
      </c>
      <c r="B20" s="5">
        <v>2.8E-3</v>
      </c>
      <c r="C20" s="5">
        <v>170.0394</v>
      </c>
      <c r="D20" s="5">
        <v>6.1000000000000004E-3</v>
      </c>
      <c r="E20" s="5"/>
      <c r="F20" s="5"/>
      <c r="G20" s="5"/>
      <c r="H20" s="5"/>
      <c r="I20" s="5"/>
      <c r="J20" s="5"/>
      <c r="K20" s="5"/>
      <c r="L20" s="5"/>
    </row>
    <row r="21" spans="1:16" x14ac:dyDescent="0.25">
      <c r="A21" s="4">
        <v>14</v>
      </c>
      <c r="B21" s="5">
        <v>0</v>
      </c>
      <c r="C21" s="5">
        <v>0</v>
      </c>
      <c r="D21" s="5">
        <v>0</v>
      </c>
      <c r="E21" s="5"/>
      <c r="F21" s="5"/>
      <c r="G21" s="5"/>
      <c r="H21" s="5"/>
      <c r="I21" s="5"/>
      <c r="J21" s="5"/>
      <c r="K21" s="5"/>
      <c r="L21" s="5"/>
    </row>
    <row r="22" spans="1:16" x14ac:dyDescent="0.25">
      <c r="A22" s="4">
        <v>15</v>
      </c>
      <c r="B22" s="5">
        <v>2.8E-3</v>
      </c>
      <c r="C22" s="5">
        <v>-169.99520000000001</v>
      </c>
      <c r="D22" s="5">
        <v>6.1000000000000004E-3</v>
      </c>
      <c r="E22" s="5"/>
      <c r="F22" s="5"/>
      <c r="G22" s="5"/>
      <c r="H22" s="5"/>
      <c r="I22" s="5"/>
      <c r="J22" s="5"/>
      <c r="K22" s="5"/>
      <c r="L22" s="5"/>
    </row>
    <row r="30" spans="1:16" x14ac:dyDescent="0.25">
      <c r="P30"/>
    </row>
  </sheetData>
  <mergeCells count="7">
    <mergeCell ref="J14:J15"/>
    <mergeCell ref="B6:D6"/>
    <mergeCell ref="F6:H6"/>
    <mergeCell ref="J6:L6"/>
    <mergeCell ref="J8:J9"/>
    <mergeCell ref="J10:J11"/>
    <mergeCell ref="J12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FABC-80E7-4044-9676-F581AE3A2C51}">
  <dimension ref="A1:P30"/>
  <sheetViews>
    <sheetView topLeftCell="A11" workbookViewId="0">
      <selection activeCell="H18" sqref="H18"/>
    </sheetView>
  </sheetViews>
  <sheetFormatPr defaultRowHeight="15" x14ac:dyDescent="0.25"/>
  <cols>
    <col min="1" max="1" width="9.140625" style="3"/>
    <col min="2" max="2" width="9.42578125" style="1" bestFit="1" customWidth="1"/>
    <col min="3" max="16384" width="9.140625" style="1"/>
  </cols>
  <sheetData>
    <row r="1" spans="1:15" s="8" customFormat="1" ht="30" x14ac:dyDescent="0.25">
      <c r="A1" s="7" t="s">
        <v>21</v>
      </c>
      <c r="B1" s="9">
        <v>2410086</v>
      </c>
    </row>
    <row r="2" spans="1:15" x14ac:dyDescent="0.25">
      <c r="A2" s="2" t="s">
        <v>19</v>
      </c>
      <c r="B2" s="1" t="s">
        <v>20</v>
      </c>
    </row>
    <row r="3" spans="1:15" x14ac:dyDescent="0.25">
      <c r="A3" s="2" t="s">
        <v>18</v>
      </c>
      <c r="B3" s="6">
        <v>45672</v>
      </c>
    </row>
    <row r="4" spans="1:15" x14ac:dyDescent="0.25">
      <c r="A4" s="2"/>
      <c r="B4" s="6"/>
    </row>
    <row r="5" spans="1:15" x14ac:dyDescent="0.25">
      <c r="A5" s="2"/>
      <c r="B5" s="6"/>
    </row>
    <row r="6" spans="1:15" x14ac:dyDescent="0.25">
      <c r="B6" s="16" t="s">
        <v>29</v>
      </c>
      <c r="C6" s="16"/>
      <c r="D6" s="16"/>
      <c r="F6" s="17"/>
      <c r="G6" s="17"/>
      <c r="H6" s="17"/>
      <c r="J6" s="17"/>
      <c r="K6" s="17"/>
      <c r="L6" s="17"/>
    </row>
    <row r="7" spans="1:15" ht="30" x14ac:dyDescent="0.25">
      <c r="A7" s="4" t="s">
        <v>0</v>
      </c>
      <c r="B7" s="5" t="s">
        <v>1</v>
      </c>
      <c r="C7" s="5" t="s">
        <v>2</v>
      </c>
      <c r="D7" s="5" t="s">
        <v>3</v>
      </c>
      <c r="E7" s="5"/>
      <c r="F7" s="5" t="s">
        <v>13</v>
      </c>
      <c r="G7" s="5" t="s">
        <v>1</v>
      </c>
      <c r="H7" s="5" t="s">
        <v>2</v>
      </c>
      <c r="I7" s="5" t="s">
        <v>3</v>
      </c>
      <c r="J7" s="5" t="s">
        <v>4</v>
      </c>
      <c r="L7" s="10" t="s">
        <v>22</v>
      </c>
      <c r="M7" s="5" t="s">
        <v>1</v>
      </c>
      <c r="N7" s="5" t="s">
        <v>2</v>
      </c>
      <c r="O7" s="5" t="s">
        <v>3</v>
      </c>
    </row>
    <row r="8" spans="1:15" x14ac:dyDescent="0.25">
      <c r="A8" s="4">
        <v>1</v>
      </c>
      <c r="B8" s="5">
        <v>133.7698</v>
      </c>
      <c r="C8" s="5">
        <v>63.953400000000002</v>
      </c>
      <c r="D8" s="5">
        <v>44.486499999999999</v>
      </c>
      <c r="E8" s="5"/>
      <c r="F8" s="5" t="s">
        <v>5</v>
      </c>
      <c r="G8" s="5">
        <v>217.0489</v>
      </c>
      <c r="H8" s="5">
        <v>-22.123699999999999</v>
      </c>
      <c r="I8" s="5">
        <v>-22.988900000000001</v>
      </c>
      <c r="J8" s="15">
        <f>H9-H8</f>
        <v>6.5200000000000813E-2</v>
      </c>
      <c r="L8" s="5" t="s">
        <v>14</v>
      </c>
      <c r="M8" s="5">
        <v>217.02500000000001</v>
      </c>
      <c r="N8" s="1">
        <v>-16.957100000000001</v>
      </c>
      <c r="O8" s="1">
        <v>-22.998799999999999</v>
      </c>
    </row>
    <row r="9" spans="1:15" x14ac:dyDescent="0.25">
      <c r="A9" s="4">
        <v>2</v>
      </c>
      <c r="B9" s="5">
        <v>216.2741</v>
      </c>
      <c r="C9" s="5">
        <v>63.854300000000002</v>
      </c>
      <c r="D9" s="5">
        <v>44.402200000000001</v>
      </c>
      <c r="E9" s="5"/>
      <c r="F9" s="5" t="s">
        <v>6</v>
      </c>
      <c r="G9" s="5">
        <v>266.00290000000001</v>
      </c>
      <c r="H9" s="5">
        <v>-22.058499999999999</v>
      </c>
      <c r="I9" s="5">
        <v>-22.989899999999999</v>
      </c>
      <c r="J9" s="15"/>
      <c r="L9" s="5" t="s">
        <v>15</v>
      </c>
      <c r="M9" s="5">
        <v>266.00029999999998</v>
      </c>
      <c r="N9" s="1">
        <v>-16.947299999999998</v>
      </c>
      <c r="O9" s="1">
        <v>-22.997599999999998</v>
      </c>
    </row>
    <row r="10" spans="1:15" x14ac:dyDescent="0.25">
      <c r="A10" s="4">
        <v>3</v>
      </c>
      <c r="B10" s="5">
        <v>298.77550000000002</v>
      </c>
      <c r="C10" s="5">
        <v>63.767099999999999</v>
      </c>
      <c r="D10" s="5">
        <v>44.317500000000003</v>
      </c>
      <c r="E10" s="5"/>
      <c r="F10" s="5" t="s">
        <v>7</v>
      </c>
      <c r="G10" s="5">
        <v>217.001</v>
      </c>
      <c r="H10" s="5">
        <v>-11.7904</v>
      </c>
      <c r="I10" s="5">
        <v>-23.008700000000001</v>
      </c>
      <c r="J10" s="15">
        <f>H11-H10</f>
        <v>-4.5700000000000074E-2</v>
      </c>
      <c r="L10" s="5" t="s">
        <v>17</v>
      </c>
      <c r="M10" s="5">
        <v>217.02500000000001</v>
      </c>
      <c r="N10" s="1">
        <v>-17.065100000000001</v>
      </c>
      <c r="O10" s="1">
        <v>23.000800000000002</v>
      </c>
    </row>
    <row r="11" spans="1:15" x14ac:dyDescent="0.25">
      <c r="A11" s="4">
        <v>4</v>
      </c>
      <c r="B11" s="5">
        <v>133.7354</v>
      </c>
      <c r="C11" s="5">
        <v>-97.972899999999996</v>
      </c>
      <c r="D11" s="5">
        <v>44.518999999999998</v>
      </c>
      <c r="E11" s="5"/>
      <c r="F11" s="5" t="s">
        <v>8</v>
      </c>
      <c r="G11" s="5">
        <v>265.99759999999998</v>
      </c>
      <c r="H11" s="5">
        <v>-11.8361</v>
      </c>
      <c r="I11" s="5">
        <v>-23.005400000000002</v>
      </c>
      <c r="J11" s="15"/>
      <c r="L11" s="5" t="s">
        <v>16</v>
      </c>
      <c r="M11" s="5">
        <v>266.00150000000002</v>
      </c>
      <c r="N11" s="1">
        <v>-17.0701</v>
      </c>
      <c r="O11" s="1">
        <v>23.001799999999999</v>
      </c>
    </row>
    <row r="12" spans="1:15" x14ac:dyDescent="0.25">
      <c r="A12" s="4">
        <v>5</v>
      </c>
      <c r="B12" s="5">
        <v>216.2491</v>
      </c>
      <c r="C12" s="5">
        <v>-97.905299999999997</v>
      </c>
      <c r="D12" s="5">
        <v>44.431800000000003</v>
      </c>
      <c r="E12" s="5"/>
      <c r="F12" s="5" t="s">
        <v>9</v>
      </c>
      <c r="G12" s="5">
        <v>217.04740000000001</v>
      </c>
      <c r="H12" s="5">
        <v>-22.2622</v>
      </c>
      <c r="I12" s="5">
        <v>22.992599999999999</v>
      </c>
      <c r="J12" s="15">
        <f>H13-H12</f>
        <v>7.1999999999999176E-2</v>
      </c>
      <c r="K12" s="5"/>
      <c r="L12" s="5"/>
    </row>
    <row r="13" spans="1:15" x14ac:dyDescent="0.25">
      <c r="A13" s="4">
        <v>6</v>
      </c>
      <c r="B13" s="5">
        <v>298.76310000000001</v>
      </c>
      <c r="C13" s="5">
        <v>-97.843500000000006</v>
      </c>
      <c r="D13" s="5">
        <v>44.3414</v>
      </c>
      <c r="E13" s="5"/>
      <c r="F13" s="5" t="s">
        <v>10</v>
      </c>
      <c r="G13" s="5">
        <v>266.00099999999998</v>
      </c>
      <c r="H13" s="5">
        <v>-22.190200000000001</v>
      </c>
      <c r="I13" s="5">
        <v>22.9941</v>
      </c>
      <c r="J13" s="15"/>
      <c r="K13" s="5"/>
      <c r="L13" s="5"/>
    </row>
    <row r="14" spans="1:15" x14ac:dyDescent="0.25">
      <c r="A14" s="4">
        <v>7</v>
      </c>
      <c r="B14" s="5">
        <v>298.64620000000002</v>
      </c>
      <c r="C14" s="5">
        <v>63.810699999999997</v>
      </c>
      <c r="D14" s="5">
        <v>-45.185200000000002</v>
      </c>
      <c r="E14" s="5"/>
      <c r="F14" s="5" t="s">
        <v>11</v>
      </c>
      <c r="G14" s="5">
        <v>217.0025</v>
      </c>
      <c r="H14" s="5">
        <v>-11.868</v>
      </c>
      <c r="I14" s="5">
        <v>23.008900000000001</v>
      </c>
      <c r="J14" s="15">
        <f>H15-H14</f>
        <v>-8.1899999999999196E-2</v>
      </c>
      <c r="K14" s="5"/>
      <c r="L14" s="5"/>
    </row>
    <row r="15" spans="1:15" x14ac:dyDescent="0.25">
      <c r="A15" s="4">
        <v>8</v>
      </c>
      <c r="B15" s="5">
        <v>216.1405</v>
      </c>
      <c r="C15" s="5">
        <v>63.878700000000002</v>
      </c>
      <c r="D15" s="5">
        <v>-45.100700000000003</v>
      </c>
      <c r="E15" s="5"/>
      <c r="F15" s="5" t="s">
        <v>12</v>
      </c>
      <c r="G15" s="5">
        <v>266.00200000000001</v>
      </c>
      <c r="H15" s="5">
        <v>-11.9499</v>
      </c>
      <c r="I15" s="5">
        <v>23.009499999999999</v>
      </c>
      <c r="J15" s="15"/>
      <c r="K15" s="5"/>
      <c r="L15" s="5"/>
    </row>
    <row r="16" spans="1:15" x14ac:dyDescent="0.25">
      <c r="A16" s="4">
        <v>9</v>
      </c>
      <c r="B16" s="5">
        <v>133.64070000000001</v>
      </c>
      <c r="C16" s="5">
        <v>63.941800000000001</v>
      </c>
      <c r="D16" s="5">
        <v>-45.011699999999998</v>
      </c>
      <c r="E16" s="5"/>
      <c r="F16" s="5"/>
      <c r="G16" s="5"/>
      <c r="H16" s="5"/>
      <c r="I16" s="5"/>
      <c r="J16" s="5"/>
      <c r="K16" s="5"/>
      <c r="L16" s="5"/>
    </row>
    <row r="17" spans="1:16" x14ac:dyDescent="0.25">
      <c r="A17" s="4">
        <v>10</v>
      </c>
      <c r="B17" s="5">
        <v>298.702</v>
      </c>
      <c r="C17" s="5">
        <v>-97.784599999999998</v>
      </c>
      <c r="D17" s="5">
        <v>-45.161200000000001</v>
      </c>
      <c r="E17" s="5"/>
      <c r="F17" s="5"/>
      <c r="G17" s="5"/>
      <c r="H17" s="5"/>
      <c r="I17" s="5"/>
      <c r="J17" s="5"/>
      <c r="K17" s="5"/>
      <c r="L17" s="5"/>
    </row>
    <row r="18" spans="1:16" x14ac:dyDescent="0.25">
      <c r="A18" s="4">
        <v>11</v>
      </c>
      <c r="B18" s="5">
        <v>216.20189999999999</v>
      </c>
      <c r="C18" s="5">
        <v>-97.877799999999993</v>
      </c>
      <c r="D18" s="5">
        <v>-45.073</v>
      </c>
      <c r="E18" s="5"/>
      <c r="F18" s="5"/>
      <c r="G18" s="5"/>
      <c r="H18" s="5"/>
      <c r="I18" s="5"/>
      <c r="J18" s="5"/>
      <c r="K18" s="5"/>
      <c r="L18" s="5"/>
    </row>
    <row r="19" spans="1:16" x14ac:dyDescent="0.25">
      <c r="A19" s="4">
        <v>12</v>
      </c>
      <c r="B19" s="5">
        <v>133.68899999999999</v>
      </c>
      <c r="C19" s="5">
        <v>-97.978700000000003</v>
      </c>
      <c r="D19" s="5">
        <v>-44.981900000000003</v>
      </c>
      <c r="E19" s="5"/>
      <c r="F19" s="5"/>
      <c r="G19" s="5"/>
      <c r="H19" s="5"/>
      <c r="I19" s="5"/>
      <c r="J19" s="5"/>
      <c r="K19" s="5"/>
      <c r="L19" s="5"/>
    </row>
    <row r="20" spans="1:16" x14ac:dyDescent="0.25">
      <c r="A20" s="4">
        <v>13</v>
      </c>
      <c r="B20" s="5">
        <v>1.03E-2</v>
      </c>
      <c r="C20" s="5">
        <v>170.0412</v>
      </c>
      <c r="D20" s="5">
        <v>5.7999999999999996E-3</v>
      </c>
      <c r="E20" s="5"/>
      <c r="F20" s="5"/>
      <c r="G20" s="5"/>
      <c r="H20" s="5"/>
      <c r="I20" s="5"/>
      <c r="J20" s="5"/>
      <c r="K20" s="5"/>
      <c r="L20" s="5"/>
    </row>
    <row r="21" spans="1:16" x14ac:dyDescent="0.25">
      <c r="A21" s="4">
        <v>14</v>
      </c>
      <c r="B21" s="5">
        <v>0</v>
      </c>
      <c r="C21" s="5">
        <v>0</v>
      </c>
      <c r="D21" s="5">
        <v>0</v>
      </c>
      <c r="E21" s="5"/>
      <c r="F21" s="5"/>
      <c r="G21" s="5"/>
      <c r="H21" s="5"/>
      <c r="I21" s="5"/>
      <c r="J21" s="5"/>
      <c r="K21" s="5"/>
      <c r="L21" s="5"/>
    </row>
    <row r="22" spans="1:16" x14ac:dyDescent="0.25">
      <c r="A22" s="4">
        <v>15</v>
      </c>
      <c r="B22" s="5">
        <v>1.03E-2</v>
      </c>
      <c r="C22" s="5">
        <v>-169.99799999999999</v>
      </c>
      <c r="D22" s="5">
        <v>5.7999999999999996E-3</v>
      </c>
      <c r="E22" s="5"/>
      <c r="F22" s="5"/>
      <c r="G22" s="5"/>
      <c r="H22" s="5"/>
      <c r="I22" s="5"/>
      <c r="J22" s="5"/>
      <c r="K22" s="5"/>
      <c r="L22" s="5"/>
    </row>
    <row r="30" spans="1:16" x14ac:dyDescent="0.25">
      <c r="P30"/>
    </row>
  </sheetData>
  <mergeCells count="7">
    <mergeCell ref="J14:J15"/>
    <mergeCell ref="B6:D6"/>
    <mergeCell ref="F6:H6"/>
    <mergeCell ref="J6:L6"/>
    <mergeCell ref="J8:J9"/>
    <mergeCell ref="J10:J11"/>
    <mergeCell ref="J12:J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B69F-3A10-4331-8E0E-0D3F6C1DA60A}">
  <dimension ref="B1:X29"/>
  <sheetViews>
    <sheetView tabSelected="1" topLeftCell="A18" workbookViewId="0">
      <selection activeCell="M25" sqref="M25"/>
    </sheetView>
  </sheetViews>
  <sheetFormatPr defaultRowHeight="15" x14ac:dyDescent="0.25"/>
  <cols>
    <col min="11" max="12" width="10.85546875" bestFit="1" customWidth="1"/>
    <col min="15" max="15" width="10.7109375" bestFit="1" customWidth="1"/>
    <col min="17" max="17" width="12" bestFit="1" customWidth="1"/>
  </cols>
  <sheetData>
    <row r="1" spans="2:24" x14ac:dyDescent="0.25">
      <c r="G1" t="s">
        <v>47</v>
      </c>
      <c r="H1" t="s">
        <v>30</v>
      </c>
      <c r="I1" t="s">
        <v>32</v>
      </c>
    </row>
    <row r="2" spans="2:24" x14ac:dyDescent="0.25">
      <c r="C2" t="s">
        <v>27</v>
      </c>
      <c r="D2" t="s">
        <v>26</v>
      </c>
      <c r="E2" t="s">
        <v>24</v>
      </c>
      <c r="G2" t="s">
        <v>27</v>
      </c>
      <c r="H2" t="s">
        <v>26</v>
      </c>
      <c r="I2" t="s">
        <v>24</v>
      </c>
    </row>
    <row r="3" spans="2:24" ht="30" x14ac:dyDescent="0.25">
      <c r="B3" s="10" t="s">
        <v>22</v>
      </c>
      <c r="C3" s="5" t="s">
        <v>2</v>
      </c>
      <c r="D3" s="5" t="s">
        <v>2</v>
      </c>
      <c r="E3" s="5" t="s">
        <v>2</v>
      </c>
    </row>
    <row r="4" spans="2:24" x14ac:dyDescent="0.25">
      <c r="B4" s="5" t="s">
        <v>14</v>
      </c>
      <c r="C4" s="1">
        <v>-16.957100000000001</v>
      </c>
      <c r="D4" s="1">
        <v>-16.954599999999999</v>
      </c>
      <c r="E4" s="1">
        <v>-16.9513</v>
      </c>
      <c r="G4" s="11">
        <f>(C4-$E$4)*1000</f>
        <v>-5.8000000000006935</v>
      </c>
      <c r="H4" s="11">
        <f t="shared" ref="H4:I5" si="0">(D4-$E$4)*1000</f>
        <v>-3.2999999999994145</v>
      </c>
      <c r="I4" s="11">
        <f t="shared" si="0"/>
        <v>0</v>
      </c>
    </row>
    <row r="5" spans="2:24" x14ac:dyDescent="0.25">
      <c r="B5" s="5" t="s">
        <v>15</v>
      </c>
      <c r="C5" s="1">
        <v>-16.947299999999998</v>
      </c>
      <c r="D5" s="1">
        <v>-16.947600000000001</v>
      </c>
      <c r="E5" s="1">
        <v>-16.944199999999999</v>
      </c>
      <c r="G5" s="11">
        <f>(C5-$E$4)*1000</f>
        <v>4.0000000000013358</v>
      </c>
      <c r="H5" s="11">
        <f t="shared" si="0"/>
        <v>3.6999999999984823</v>
      </c>
      <c r="I5" s="11">
        <f t="shared" si="0"/>
        <v>7.1000000000012164</v>
      </c>
    </row>
    <row r="6" spans="2:24" x14ac:dyDescent="0.25">
      <c r="B6" s="5" t="s">
        <v>17</v>
      </c>
      <c r="C6" s="1">
        <v>-17.065100000000001</v>
      </c>
      <c r="D6" s="1">
        <v>-17.067799999999998</v>
      </c>
      <c r="E6" s="1">
        <v>-17.065899999999999</v>
      </c>
      <c r="G6" s="11">
        <f>(C6-$E$6)*1000</f>
        <v>0.79999999999813554</v>
      </c>
      <c r="H6" s="11">
        <f t="shared" ref="H6:I7" si="1">(D6-$E$6)*1000</f>
        <v>-1.8999999999991246</v>
      </c>
      <c r="I6" s="11">
        <f t="shared" si="1"/>
        <v>0</v>
      </c>
    </row>
    <row r="7" spans="2:24" x14ac:dyDescent="0.25">
      <c r="B7" s="5" t="s">
        <v>16</v>
      </c>
      <c r="C7" s="1">
        <v>-17.0701</v>
      </c>
      <c r="D7" s="1">
        <v>-17.074100000000001</v>
      </c>
      <c r="E7" s="1">
        <v>-17.072500000000002</v>
      </c>
      <c r="G7" s="11">
        <f>(C7-$E$6)*1000</f>
        <v>-4.2000000000008697</v>
      </c>
      <c r="H7" s="11">
        <f t="shared" si="1"/>
        <v>-8.2000000000022055</v>
      </c>
      <c r="I7" s="11">
        <f t="shared" si="1"/>
        <v>-6.6000000000023817</v>
      </c>
    </row>
    <row r="11" spans="2:24" x14ac:dyDescent="0.25">
      <c r="G11" t="s">
        <v>33</v>
      </c>
      <c r="H11" t="s">
        <v>34</v>
      </c>
      <c r="I11" t="s">
        <v>32</v>
      </c>
      <c r="L11" t="s">
        <v>37</v>
      </c>
      <c r="M11" t="s">
        <v>38</v>
      </c>
      <c r="Q11" t="s">
        <v>39</v>
      </c>
      <c r="R11" t="s">
        <v>40</v>
      </c>
    </row>
    <row r="12" spans="2:24" x14ac:dyDescent="0.25">
      <c r="C12" t="s">
        <v>24</v>
      </c>
      <c r="D12" t="s">
        <v>26</v>
      </c>
      <c r="E12" t="s">
        <v>27</v>
      </c>
      <c r="G12" t="s">
        <v>35</v>
      </c>
      <c r="H12" t="s">
        <v>36</v>
      </c>
      <c r="V12" t="s">
        <v>50</v>
      </c>
    </row>
    <row r="13" spans="2:24" x14ac:dyDescent="0.25">
      <c r="B13" s="5" t="s">
        <v>13</v>
      </c>
      <c r="C13" s="5" t="s">
        <v>2</v>
      </c>
      <c r="D13" s="5" t="s">
        <v>2</v>
      </c>
      <c r="E13" s="5" t="s">
        <v>2</v>
      </c>
      <c r="G13" s="13" t="s">
        <v>24</v>
      </c>
      <c r="H13" s="13" t="s">
        <v>26</v>
      </c>
      <c r="I13" s="13" t="s">
        <v>27</v>
      </c>
      <c r="J13" s="13"/>
      <c r="K13" s="13"/>
      <c r="L13" s="13" t="s">
        <v>24</v>
      </c>
      <c r="M13" s="13" t="s">
        <v>26</v>
      </c>
      <c r="N13" s="13" t="s">
        <v>27</v>
      </c>
      <c r="O13" s="13"/>
      <c r="P13" s="13"/>
      <c r="Q13" s="13" t="s">
        <v>24</v>
      </c>
      <c r="R13" s="13" t="s">
        <v>26</v>
      </c>
      <c r="S13" s="13" t="s">
        <v>27</v>
      </c>
      <c r="V13" s="13" t="s">
        <v>41</v>
      </c>
      <c r="W13" s="13"/>
      <c r="X13" s="13" t="s">
        <v>42</v>
      </c>
    </row>
    <row r="14" spans="2:24" x14ac:dyDescent="0.25">
      <c r="B14" s="5" t="s">
        <v>5</v>
      </c>
      <c r="C14" s="5">
        <v>-67.166499999999999</v>
      </c>
      <c r="D14" s="5">
        <v>-37.161999999999999</v>
      </c>
      <c r="E14" s="5">
        <v>-22.123699999999999</v>
      </c>
      <c r="G14" s="11">
        <f>(C14-$C$14)*1000</f>
        <v>0</v>
      </c>
      <c r="H14" s="11">
        <f>(D14-$C$14-30)*1000</f>
        <v>4.5000000000001705</v>
      </c>
      <c r="I14" s="11">
        <f>(E14-$C$14-45)*1000</f>
        <v>42.799999999999727</v>
      </c>
      <c r="K14" s="5" t="s">
        <v>43</v>
      </c>
      <c r="L14" s="11">
        <v>0</v>
      </c>
      <c r="M14" s="11">
        <f>(H14+H15)/2-10</f>
        <v>5.9500000000001307</v>
      </c>
      <c r="N14" s="11">
        <f>(I14+I15)/2-10</f>
        <v>65.40000000000191</v>
      </c>
      <c r="P14" s="13" t="s">
        <v>41</v>
      </c>
      <c r="Q14" s="11">
        <f>(L14+L15)/2-209</f>
        <v>-5.000000000302407E-2</v>
      </c>
      <c r="R14" s="11">
        <f>(M14+M15)/2-209</f>
        <v>-3.575000000002035</v>
      </c>
      <c r="S14" s="11">
        <f>(N14+N15)/2-209</f>
        <v>-4.6749999999994429</v>
      </c>
      <c r="U14" s="13" t="s">
        <v>52</v>
      </c>
      <c r="V14" s="13">
        <v>39.912999999999997</v>
      </c>
      <c r="W14" s="13"/>
      <c r="X14" s="13">
        <v>39.966000000000001</v>
      </c>
    </row>
    <row r="15" spans="2:24" x14ac:dyDescent="0.25">
      <c r="B15" s="5" t="s">
        <v>6</v>
      </c>
      <c r="C15" s="5">
        <v>-67.147199999999998</v>
      </c>
      <c r="D15" s="5">
        <v>-37.139099999999999</v>
      </c>
      <c r="E15" s="5">
        <v>-22.058499999999999</v>
      </c>
      <c r="G15" s="11">
        <f>(C15-$C$14)*1000</f>
        <v>19.300000000001205</v>
      </c>
      <c r="H15" s="11">
        <f>(D15-$C$14-30)*1000</f>
        <v>27.400000000000091</v>
      </c>
      <c r="I15" s="11">
        <f>(E15-$C$14-45)*1000</f>
        <v>108.00000000000409</v>
      </c>
      <c r="K15" s="5" t="s">
        <v>44</v>
      </c>
      <c r="L15" s="11">
        <f>(G16+G17)/2-10</f>
        <v>417.89999999999395</v>
      </c>
      <c r="M15" s="11">
        <f>(H16+H17)/2-10</f>
        <v>404.89999999999583</v>
      </c>
      <c r="N15" s="11">
        <f>(I16+I17)/2-10</f>
        <v>343.2499999999992</v>
      </c>
      <c r="P15" s="13" t="s">
        <v>42</v>
      </c>
      <c r="Q15" s="11">
        <f>(L16+L17)/2-209</f>
        <v>-121.70000000000294</v>
      </c>
      <c r="R15" s="11">
        <f>(M16+M17)/2-209</f>
        <v>-123.42500000000159</v>
      </c>
      <c r="S15" s="11">
        <f>(N16+N17)/2-209</f>
        <v>-120.07500000000231</v>
      </c>
      <c r="U15" s="13" t="s">
        <v>51</v>
      </c>
      <c r="V15" s="13">
        <v>39.948</v>
      </c>
      <c r="W15" s="13"/>
      <c r="X15" s="13">
        <v>39.912999999999997</v>
      </c>
    </row>
    <row r="16" spans="2:24" x14ac:dyDescent="0.25">
      <c r="B16" s="5" t="s">
        <v>7</v>
      </c>
      <c r="C16" s="5">
        <v>33.2639</v>
      </c>
      <c r="D16" s="5">
        <v>3.2528999999999999</v>
      </c>
      <c r="E16" s="5">
        <v>-11.7904</v>
      </c>
      <c r="G16" s="11">
        <f>(C16-$C$14-100)*1000</f>
        <v>430.39999999999168</v>
      </c>
      <c r="H16" s="11">
        <f>(D16-$C$14-100+30)*1000</f>
        <v>419.399999999996</v>
      </c>
      <c r="I16" s="11">
        <f>(E16-$C$14-100+45)*1000</f>
        <v>376.10000000000099</v>
      </c>
      <c r="K16" s="5" t="s">
        <v>45</v>
      </c>
      <c r="L16" s="11">
        <f>(G18+G19)/2-10</f>
        <v>-146.70000000000471</v>
      </c>
      <c r="M16" s="11">
        <f>(H18+H19)/2-10</f>
        <v>-135.75000000000003</v>
      </c>
      <c r="N16" s="11">
        <f>(I18+I19)/2-10</f>
        <v>-69.700000000002973</v>
      </c>
      <c r="O16" s="13"/>
      <c r="P16" s="11"/>
      <c r="Q16" s="11"/>
      <c r="R16" s="11"/>
    </row>
    <row r="17" spans="2:22" x14ac:dyDescent="0.25">
      <c r="B17" s="5" t="s">
        <v>8</v>
      </c>
      <c r="C17" s="5">
        <v>33.258899999999997</v>
      </c>
      <c r="D17" s="5">
        <v>3.2439</v>
      </c>
      <c r="E17" s="5">
        <v>-11.8361</v>
      </c>
      <c r="G17" s="11">
        <f>(C17-$C$14-100)*1000</f>
        <v>425.39999999999623</v>
      </c>
      <c r="H17" s="11">
        <f>(D17-$C$14-100+30)*1000</f>
        <v>410.39999999999566</v>
      </c>
      <c r="I17" s="11">
        <f>(E17-$C$14-100+45)*1000</f>
        <v>330.39999999999736</v>
      </c>
      <c r="K17" s="5" t="s">
        <v>46</v>
      </c>
      <c r="L17" s="11">
        <f>(G20+G21)/2-10</f>
        <v>321.29999999999882</v>
      </c>
      <c r="M17" s="11">
        <f>(H20+H21)/2-10</f>
        <v>306.89999999999685</v>
      </c>
      <c r="N17" s="11">
        <f>(I20+I21)/2-10</f>
        <v>247.54999999999836</v>
      </c>
      <c r="O17" s="13"/>
      <c r="P17" s="11"/>
      <c r="Q17" s="11"/>
      <c r="R17" s="11"/>
    </row>
    <row r="18" spans="2:22" x14ac:dyDescent="0.25">
      <c r="B18" s="5" t="s">
        <v>9</v>
      </c>
      <c r="C18" s="5">
        <v>-67.316500000000005</v>
      </c>
      <c r="D18" s="5">
        <v>-37.307899999999997</v>
      </c>
      <c r="E18" s="5">
        <v>-22.2622</v>
      </c>
      <c r="G18" s="11">
        <f>(C18-$C$14)*1000</f>
        <v>-150.00000000000568</v>
      </c>
      <c r="H18" s="11">
        <f>(D18-$C$14-30)*1000</f>
        <v>-141.39999999999731</v>
      </c>
      <c r="I18" s="11">
        <f>(E18-$C$14-45)*1000</f>
        <v>-95.700000000000784</v>
      </c>
    </row>
    <row r="19" spans="2:22" x14ac:dyDescent="0.25">
      <c r="B19" s="5" t="s">
        <v>10</v>
      </c>
      <c r="C19" s="5">
        <v>-67.289900000000003</v>
      </c>
      <c r="D19" s="5">
        <v>-37.276600000000002</v>
      </c>
      <c r="E19" s="5">
        <v>-22.190200000000001</v>
      </c>
      <c r="G19" s="11">
        <f>(C19-$C$14)*1000</f>
        <v>-123.40000000000373</v>
      </c>
      <c r="H19" s="11">
        <f>(D19-$C$14-30)*1000</f>
        <v>-110.10000000000275</v>
      </c>
      <c r="I19" s="11">
        <f>(E19-$C$14-45)*1000</f>
        <v>-23.700000000005161</v>
      </c>
      <c r="P19" s="5"/>
    </row>
    <row r="20" spans="2:22" x14ac:dyDescent="0.25">
      <c r="B20" s="5" t="s">
        <v>11</v>
      </c>
      <c r="C20" s="5">
        <v>33.184699999999999</v>
      </c>
      <c r="D20" s="5">
        <v>3.1724000000000001</v>
      </c>
      <c r="E20" s="5">
        <v>-11.868</v>
      </c>
      <c r="G20" s="11">
        <f>(C20-$C$14-100)*1000</f>
        <v>351.20000000000573</v>
      </c>
      <c r="H20" s="11">
        <f>(D20-$C$14-100+30)*1000</f>
        <v>338.89999999999532</v>
      </c>
      <c r="I20" s="11">
        <f>(E20-$C$14-100+45)*1000</f>
        <v>298.4999999999971</v>
      </c>
      <c r="P20" s="5"/>
      <c r="R20" t="s">
        <v>53</v>
      </c>
    </row>
    <row r="21" spans="2:22" x14ac:dyDescent="0.25">
      <c r="B21" s="5" t="s">
        <v>12</v>
      </c>
      <c r="C21" s="5">
        <v>33.1449</v>
      </c>
      <c r="D21" s="5">
        <v>3.1284000000000001</v>
      </c>
      <c r="E21" s="5">
        <v>-11.9499</v>
      </c>
      <c r="G21" s="11">
        <f>(C21-$C$14-100)*1000</f>
        <v>311.39999999999191</v>
      </c>
      <c r="H21" s="11">
        <f>(D21-$C$14-100+30)*1000</f>
        <v>294.89999999999839</v>
      </c>
      <c r="I21" s="11">
        <f>(E21-$C$14-100+45)*1000</f>
        <v>216.59999999999968</v>
      </c>
    </row>
    <row r="22" spans="2:22" x14ac:dyDescent="0.25">
      <c r="Q22" s="13" t="s">
        <v>41</v>
      </c>
      <c r="R22" s="13"/>
      <c r="S22" s="13"/>
      <c r="T22" s="13" t="s">
        <v>42</v>
      </c>
      <c r="V22" t="s">
        <v>54</v>
      </c>
    </row>
    <row r="23" spans="2:22" x14ac:dyDescent="0.25">
      <c r="L23" t="s">
        <v>58</v>
      </c>
    </row>
    <row r="24" spans="2:22" x14ac:dyDescent="0.25">
      <c r="B24" s="11"/>
      <c r="C24" t="s">
        <v>49</v>
      </c>
      <c r="D24" s="11"/>
      <c r="G24" t="s">
        <v>48</v>
      </c>
      <c r="K24" s="13" t="s">
        <v>41</v>
      </c>
      <c r="L24" s="13" t="s">
        <v>42</v>
      </c>
      <c r="V24" t="s">
        <v>57</v>
      </c>
    </row>
    <row r="25" spans="2:22" x14ac:dyDescent="0.25">
      <c r="C25" s="13" t="s">
        <v>24</v>
      </c>
      <c r="D25" s="13" t="s">
        <v>26</v>
      </c>
      <c r="E25" s="13" t="s">
        <v>27</v>
      </c>
      <c r="G25" s="13" t="s">
        <v>24</v>
      </c>
      <c r="H25" s="13" t="s">
        <v>26</v>
      </c>
      <c r="I25" s="13" t="s">
        <v>27</v>
      </c>
      <c r="K25">
        <f>(E16+E17-E14-E15)/2</f>
        <v>10.277849999999999</v>
      </c>
      <c r="L25">
        <f>(E20+E21-E18-E19)/2</f>
        <v>10.31725</v>
      </c>
      <c r="M25">
        <f>L25-K25</f>
        <v>3.9400000000000546E-2</v>
      </c>
    </row>
    <row r="26" spans="2:22" x14ac:dyDescent="0.25">
      <c r="B26" s="5" t="s">
        <v>43</v>
      </c>
      <c r="C26" s="14">
        <f>(C15-C14)*1000/50</f>
        <v>0.3860000000000241</v>
      </c>
      <c r="D26" s="14">
        <f t="shared" ref="D26:E26" si="2">(D15-D14)*1000/50</f>
        <v>0.45799999999999841</v>
      </c>
      <c r="E26" s="14">
        <f t="shared" si="2"/>
        <v>1.3040000000000163</v>
      </c>
      <c r="G26" s="14">
        <f>(Q15-Q14)/45</f>
        <v>-2.7033333333333314</v>
      </c>
      <c r="H26" s="14">
        <f>(R15-R14)/45</f>
        <v>-2.6633333333333233</v>
      </c>
      <c r="I26" s="14">
        <f>(S15-S14)/45</f>
        <v>-2.5644444444445083</v>
      </c>
    </row>
    <row r="27" spans="2:22" x14ac:dyDescent="0.25">
      <c r="B27" s="5" t="s">
        <v>44</v>
      </c>
      <c r="C27" s="14">
        <f>(C17-C16)*1000/50</f>
        <v>-0.10000000000005116</v>
      </c>
      <c r="D27" s="14">
        <f t="shared" ref="D27:E27" si="3">(D17-D16)*1000/50</f>
        <v>-0.17999999999999794</v>
      </c>
      <c r="E27" s="14">
        <f t="shared" si="3"/>
        <v>-0.91400000000000148</v>
      </c>
      <c r="R27" t="s">
        <v>55</v>
      </c>
    </row>
    <row r="28" spans="2:22" x14ac:dyDescent="0.25">
      <c r="B28" s="5" t="s">
        <v>45</v>
      </c>
      <c r="C28" s="14">
        <f>(C19-C18)*1000/50</f>
        <v>0.53200000000003911</v>
      </c>
      <c r="D28" s="14">
        <f t="shared" ref="D28:E28" si="4">(D19-D18)*1000/50</f>
        <v>0.62599999999989109</v>
      </c>
      <c r="E28" s="14">
        <f t="shared" si="4"/>
        <v>1.4399999999999835</v>
      </c>
      <c r="V28" t="s">
        <v>56</v>
      </c>
    </row>
    <row r="29" spans="2:22" x14ac:dyDescent="0.25">
      <c r="B29" s="5" t="s">
        <v>46</v>
      </c>
      <c r="C29" s="14">
        <f>(C21-C20)*1000/50</f>
        <v>-0.79599999999999227</v>
      </c>
      <c r="D29" s="14">
        <f t="shared" ref="D29:E29" si="5">(D19-D18)*1000/50</f>
        <v>0.62599999999989109</v>
      </c>
      <c r="E29" s="14">
        <f t="shared" si="5"/>
        <v>1.4399999999999835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99D3-A7EE-4561-A313-973DF912C3AB}">
  <dimension ref="A3:F7"/>
  <sheetViews>
    <sheetView workbookViewId="0">
      <selection activeCell="H10" sqref="H10"/>
    </sheetView>
  </sheetViews>
  <sheetFormatPr defaultRowHeight="15" x14ac:dyDescent="0.25"/>
  <cols>
    <col min="1" max="1" width="10" customWidth="1"/>
  </cols>
  <sheetData>
    <row r="3" spans="1:6" ht="30" x14ac:dyDescent="0.25">
      <c r="A3" s="10" t="s">
        <v>25</v>
      </c>
      <c r="B3" s="12" t="s">
        <v>24</v>
      </c>
      <c r="C3" s="12" t="s">
        <v>26</v>
      </c>
      <c r="D3" s="12" t="s">
        <v>27</v>
      </c>
      <c r="E3" s="12" t="s">
        <v>28</v>
      </c>
      <c r="F3" s="12"/>
    </row>
    <row r="4" spans="1:6" x14ac:dyDescent="0.25">
      <c r="A4" s="5" t="s">
        <v>14</v>
      </c>
      <c r="B4">
        <f>'100mm Gap'!N8</f>
        <v>-16.9513</v>
      </c>
      <c r="C4">
        <f>'40mm Gap'!N8</f>
        <v>-16.954599999999999</v>
      </c>
      <c r="D4">
        <f>'10mm Gap'!N8</f>
        <v>-16.957100000000001</v>
      </c>
      <c r="E4">
        <f>MAX(B4:D4)-MIN(B4:D4)</f>
        <v>5.8000000000006935E-3</v>
      </c>
    </row>
    <row r="5" spans="1:6" x14ac:dyDescent="0.25">
      <c r="A5" s="5" t="s">
        <v>15</v>
      </c>
      <c r="B5">
        <f>'100mm Gap'!N9</f>
        <v>-16.944199999999999</v>
      </c>
      <c r="C5">
        <f>'40mm Gap'!N9</f>
        <v>-16.947600000000001</v>
      </c>
      <c r="D5">
        <f>'10mm Gap'!N9</f>
        <v>-16.947299999999998</v>
      </c>
      <c r="E5">
        <f t="shared" ref="E5:E7" si="0">MAX(B5:D5)-MIN(B5:D5)</f>
        <v>3.4000000000027342E-3</v>
      </c>
    </row>
    <row r="6" spans="1:6" x14ac:dyDescent="0.25">
      <c r="A6" s="5" t="s">
        <v>17</v>
      </c>
      <c r="B6">
        <f>'100mm Gap'!N10</f>
        <v>-17.065899999999999</v>
      </c>
      <c r="C6">
        <f>'40mm Gap'!N10</f>
        <v>-17.067799999999998</v>
      </c>
      <c r="D6">
        <f>'10mm Gap'!N10</f>
        <v>-17.065100000000001</v>
      </c>
      <c r="E6">
        <f t="shared" si="0"/>
        <v>2.6999999999972601E-3</v>
      </c>
    </row>
    <row r="7" spans="1:6" x14ac:dyDescent="0.25">
      <c r="A7" s="5" t="s">
        <v>16</v>
      </c>
      <c r="B7">
        <f>'100mm Gap'!N11</f>
        <v>-17.072500000000002</v>
      </c>
      <c r="C7">
        <f>'40mm Gap'!N11</f>
        <v>-17.074100000000001</v>
      </c>
      <c r="D7">
        <f>'10mm Gap'!N11</f>
        <v>-17.0701</v>
      </c>
      <c r="E7">
        <f t="shared" si="0"/>
        <v>4.0000000000013358E-3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100mm Gap</vt:lpstr>
      <vt:lpstr>40mm Gap</vt:lpstr>
      <vt:lpstr>10mm Gap</vt:lpstr>
      <vt:lpstr>Summary</vt:lpstr>
      <vt:lpstr>Pole Symetry Pt DY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2025-01-14T21:52:46Z</dcterms:created>
  <dcterms:modified xsi:type="dcterms:W3CDTF">2025-02-11T20:41:11Z</dcterms:modified>
</cp:coreProperties>
</file>