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060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2" i="2" l="1"/>
  <c r="F22" i="2"/>
  <c r="O35" i="1"/>
  <c r="N35" i="1"/>
  <c r="O36" i="1"/>
  <c r="N36" i="1"/>
  <c r="O17" i="1"/>
  <c r="N17" i="1"/>
  <c r="O18" i="1"/>
  <c r="N18" i="1"/>
  <c r="G8" i="2" l="1"/>
  <c r="H8" i="2"/>
  <c r="H29" i="2"/>
  <c r="G29" i="2"/>
  <c r="H28" i="2"/>
  <c r="G28" i="2"/>
  <c r="F26" i="2"/>
  <c r="E26" i="2"/>
  <c r="D26" i="2"/>
  <c r="H25" i="2"/>
  <c r="G25" i="2"/>
  <c r="H24" i="2"/>
  <c r="G24" i="2"/>
  <c r="D22" i="2"/>
  <c r="H21" i="2"/>
  <c r="G21" i="2"/>
  <c r="H20" i="2"/>
  <c r="G20" i="2"/>
  <c r="H16" i="2"/>
  <c r="G16" i="2"/>
  <c r="H15" i="2"/>
  <c r="G15" i="2"/>
  <c r="H12" i="2"/>
  <c r="H22" i="2" s="1"/>
  <c r="G12" i="2"/>
  <c r="G22" i="2" s="1"/>
  <c r="H11" i="2"/>
  <c r="G11" i="2"/>
  <c r="F9" i="2"/>
  <c r="E9" i="2"/>
  <c r="D9" i="2"/>
  <c r="H7" i="2"/>
  <c r="G7" i="2"/>
  <c r="H9" i="2" l="1"/>
  <c r="G9" i="2"/>
  <c r="G26" i="2"/>
  <c r="H26" i="2"/>
  <c r="C39" i="1"/>
  <c r="D44" i="1" s="1"/>
  <c r="C40" i="1"/>
  <c r="D45" i="1" s="1"/>
  <c r="C41" i="1"/>
  <c r="D46" i="1" s="1"/>
  <c r="B40" i="1"/>
  <c r="C45" i="1" s="1"/>
  <c r="B41" i="1"/>
  <c r="C46" i="1" s="1"/>
  <c r="B39" i="1"/>
  <c r="C44" i="1" s="1"/>
  <c r="D49" i="1" l="1"/>
  <c r="D50" i="1"/>
  <c r="C50" i="1"/>
  <c r="C49" i="1"/>
  <c r="D51" i="1"/>
  <c r="D52" i="1"/>
  <c r="C52" i="1"/>
  <c r="C51" i="1"/>
  <c r="D47" i="1"/>
  <c r="D48" i="1"/>
  <c r="C48" i="1"/>
  <c r="C47" i="1"/>
  <c r="E17" i="1" l="1"/>
  <c r="F17" i="1"/>
  <c r="F18" i="1"/>
  <c r="E18" i="1"/>
  <c r="E26" i="1"/>
  <c r="F26" i="1"/>
  <c r="E28" i="1"/>
  <c r="F28" i="1"/>
  <c r="E36" i="1"/>
  <c r="E37" i="1"/>
  <c r="F36" i="1"/>
  <c r="F37" i="1"/>
  <c r="F35" i="1"/>
  <c r="E35" i="1"/>
  <c r="F27" i="1"/>
  <c r="E27" i="1"/>
  <c r="N26" i="1" s="1"/>
  <c r="F19" i="1"/>
  <c r="E19" i="1"/>
  <c r="P36" i="1" l="1"/>
  <c r="O26" i="1"/>
  <c r="P26" i="1"/>
  <c r="O27" i="1"/>
  <c r="N27" i="1"/>
  <c r="P27" i="1" s="1"/>
  <c r="P18" i="1"/>
  <c r="P17" i="1" l="1"/>
  <c r="P35" i="1"/>
</calcChain>
</file>

<file path=xl/sharedStrings.xml><?xml version="1.0" encoding="utf-8"?>
<sst xmlns="http://schemas.openxmlformats.org/spreadsheetml/2006/main" count="94" uniqueCount="52">
  <si>
    <t>DELTA undulator Hall probe assembly</t>
  </si>
  <si>
    <t>Measurements of probe angles</t>
  </si>
  <si>
    <t>Probe zero offsets:</t>
  </si>
  <si>
    <t>S/N 119</t>
  </si>
  <si>
    <t>S/N 120</t>
  </si>
  <si>
    <t>X</t>
  </si>
  <si>
    <t>Y</t>
  </si>
  <si>
    <t>Z</t>
  </si>
  <si>
    <t>1. Z-probe along the field</t>
  </si>
  <si>
    <t>2. Y-probe along the field</t>
  </si>
  <si>
    <t xml:space="preserve">3. X-probe opposite the field </t>
  </si>
  <si>
    <t>Offset corrected</t>
  </si>
  <si>
    <r>
      <t>∆</t>
    </r>
    <r>
      <rPr>
        <vertAlign val="subscript"/>
        <sz val="11"/>
        <color theme="1"/>
        <rFont val="Broadway"/>
        <family val="5"/>
      </rPr>
      <t>119-120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</si>
  <si>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</si>
  <si>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</si>
  <si>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</si>
  <si>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</si>
  <si>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</si>
  <si>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</si>
  <si>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t>XZ</t>
  </si>
  <si>
    <t>YZ</t>
  </si>
  <si>
    <t>ZZ</t>
  </si>
  <si>
    <t>XY</t>
  </si>
  <si>
    <t>YY</t>
  </si>
  <si>
    <t>ZY</t>
  </si>
  <si>
    <t>XX</t>
  </si>
  <si>
    <t>YX</t>
  </si>
  <si>
    <t>ZX</t>
  </si>
  <si>
    <t>S/N120</t>
  </si>
  <si>
    <t>Xr</t>
  </si>
  <si>
    <t>Xy</t>
  </si>
  <si>
    <t>Yr</t>
  </si>
  <si>
    <t>Yp</t>
  </si>
  <si>
    <t>Zp</t>
  </si>
  <si>
    <t>Zy</t>
  </si>
  <si>
    <t>Bc*Sy</t>
  </si>
  <si>
    <t>Bc*Sx</t>
  </si>
  <si>
    <t>Bc*Sz</t>
  </si>
  <si>
    <t>Sqx</t>
  </si>
  <si>
    <t>Sqy</t>
  </si>
  <si>
    <t>Sqz</t>
  </si>
  <si>
    <t>(mV)</t>
  </si>
  <si>
    <t>Angles(degrees)</t>
  </si>
  <si>
    <t>Run 1</t>
  </si>
  <si>
    <t>Run 2</t>
  </si>
  <si>
    <t>Run 3</t>
  </si>
  <si>
    <t>Average</t>
  </si>
  <si>
    <t>STD</t>
  </si>
  <si>
    <r>
      <t>Y</t>
    </r>
    <r>
      <rPr>
        <b/>
        <vertAlign val="subscript"/>
        <sz val="11"/>
        <color theme="1"/>
        <rFont val="Calibri"/>
        <family val="2"/>
        <scheme val="minor"/>
      </rPr>
      <t>roll,corr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</si>
  <si>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roll, corr</t>
    </r>
  </si>
  <si>
    <t>Im = 600A</t>
  </si>
  <si>
    <t>(Degrees)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</si>
</sst>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Broadway"/>
      <family val="5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65" fontId="0" fillId="0" borderId="0" xfId="0" applyNumberForma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23</xdr:row>
      <xdr:rowOff>152400</xdr:rowOff>
    </xdr:from>
    <xdr:ext cx="270908" cy="280205"/>
    <xdr:sp macro="" textlink="">
      <xdr:nvSpPr>
        <xdr:cNvPr id="13" name="TextBox 12"/>
        <xdr:cNvSpPr txBox="1"/>
      </xdr:nvSpPr>
      <xdr:spPr>
        <a:xfrm>
          <a:off x="3933825" y="45815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6</xdr:col>
      <xdr:colOff>600075</xdr:colOff>
      <xdr:row>22</xdr:row>
      <xdr:rowOff>76200</xdr:rowOff>
    </xdr:from>
    <xdr:to>
      <xdr:col>10</xdr:col>
      <xdr:colOff>219075</xdr:colOff>
      <xdr:row>28</xdr:row>
      <xdr:rowOff>70655</xdr:rowOff>
    </xdr:to>
    <xdr:grpSp>
      <xdr:nvGrpSpPr>
        <xdr:cNvPr id="23" name="Group 22"/>
        <xdr:cNvGrpSpPr/>
      </xdr:nvGrpSpPr>
      <xdr:grpSpPr>
        <a:xfrm>
          <a:off x="4295775" y="4419600"/>
          <a:ext cx="2057400" cy="1213655"/>
          <a:chOff x="3295650" y="838200"/>
          <a:chExt cx="2057400" cy="1137455"/>
        </a:xfrm>
      </xdr:grpSpPr>
      <xdr:sp macro="" textlink="">
        <xdr:nvSpPr>
          <xdr:cNvPr id="2" name="Rectangle 1"/>
          <xdr:cNvSpPr/>
        </xdr:nvSpPr>
        <xdr:spPr>
          <a:xfrm>
            <a:off x="3667125" y="1428750"/>
            <a:ext cx="1685925" cy="1238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" name="Straight Arrow Connector 3"/>
          <xdr:cNvCxnSpPr/>
        </xdr:nvCxnSpPr>
        <xdr:spPr>
          <a:xfrm flipV="1">
            <a:off x="3295650" y="981075"/>
            <a:ext cx="9525" cy="771525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3400425" y="148590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 flipH="1" flipV="1">
            <a:off x="3952875" y="895350"/>
            <a:ext cx="9526" cy="6000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/>
          <xdr:cNvSpPr txBox="1"/>
        </xdr:nvSpPr>
        <xdr:spPr>
          <a:xfrm>
            <a:off x="4038600" y="83820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3305175" y="120015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3362325" y="933450"/>
            <a:ext cx="50462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3810000" y="1676400"/>
            <a:ext cx="42954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5" name="Straight Arrow Connector 14"/>
          <xdr:cNvCxnSpPr/>
        </xdr:nvCxnSpPr>
        <xdr:spPr>
          <a:xfrm flipH="1">
            <a:off x="3590925" y="1495426"/>
            <a:ext cx="371476" cy="34289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/>
          <xdr:cNvSpPr txBox="1"/>
        </xdr:nvSpPr>
        <xdr:spPr>
          <a:xfrm>
            <a:off x="3324225" y="1695450"/>
            <a:ext cx="2694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21" name="Arc 20"/>
          <xdr:cNvSpPr/>
        </xdr:nvSpPr>
        <xdr:spPr>
          <a:xfrm rot="11517524" flipV="1">
            <a:off x="3551304" y="1192535"/>
            <a:ext cx="605160" cy="648797"/>
          </a:xfrm>
          <a:prstGeom prst="arc">
            <a:avLst/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Arc 21"/>
          <xdr:cNvSpPr/>
        </xdr:nvSpPr>
        <xdr:spPr>
          <a:xfrm rot="15158097">
            <a:off x="3781425" y="1333501"/>
            <a:ext cx="523875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6</xdr:col>
      <xdr:colOff>209550</xdr:colOff>
      <xdr:row>12</xdr:row>
      <xdr:rowOff>142875</xdr:rowOff>
    </xdr:from>
    <xdr:ext cx="270908" cy="280205"/>
    <xdr:sp macro="" textlink="">
      <xdr:nvSpPr>
        <xdr:cNvPr id="24" name="TextBox 23"/>
        <xdr:cNvSpPr txBox="1"/>
      </xdr:nvSpPr>
      <xdr:spPr>
        <a:xfrm>
          <a:off x="3867150" y="24765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555225</xdr:colOff>
      <xdr:row>7</xdr:row>
      <xdr:rowOff>16278</xdr:rowOff>
    </xdr:from>
    <xdr:to>
      <xdr:col>8</xdr:col>
      <xdr:colOff>69450</xdr:colOff>
      <xdr:row>15</xdr:row>
      <xdr:rowOff>178203</xdr:rowOff>
    </xdr:to>
    <xdr:sp macro="" textlink="">
      <xdr:nvSpPr>
        <xdr:cNvPr id="26" name="Rectangle 25"/>
        <xdr:cNvSpPr/>
      </xdr:nvSpPr>
      <xdr:spPr>
        <a:xfrm rot="16200000">
          <a:off x="4041375" y="2178453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545701</xdr:colOff>
      <xdr:row>12</xdr:row>
      <xdr:rowOff>66675</xdr:rowOff>
    </xdr:from>
    <xdr:to>
      <xdr:col>6</xdr:col>
      <xdr:colOff>552450</xdr:colOff>
      <xdr:row>16</xdr:row>
      <xdr:rowOff>82954</xdr:rowOff>
    </xdr:to>
    <xdr:cxnSp macro="">
      <xdr:nvCxnSpPr>
        <xdr:cNvPr id="27" name="Straight Arrow Connector 26"/>
        <xdr:cNvCxnSpPr/>
      </xdr:nvCxnSpPr>
      <xdr:spPr>
        <a:xfrm flipV="1">
          <a:off x="4203301" y="2400300"/>
          <a:ext cx="6749" cy="778279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2775</xdr:colOff>
      <xdr:row>14</xdr:row>
      <xdr:rowOff>73428</xdr:rowOff>
    </xdr:from>
    <xdr:to>
      <xdr:col>8</xdr:col>
      <xdr:colOff>2775</xdr:colOff>
      <xdr:row>17</xdr:row>
      <xdr:rowOff>63903</xdr:rowOff>
    </xdr:to>
    <xdr:cxnSp macro="">
      <xdr:nvCxnSpPr>
        <xdr:cNvPr id="28" name="Straight Arrow Connector 27"/>
        <xdr:cNvCxnSpPr/>
      </xdr:nvCxnSpPr>
      <xdr:spPr>
        <a:xfrm rot="16200000" flipH="1">
          <a:off x="4598587" y="3069041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21824</xdr:colOff>
      <xdr:row>14</xdr:row>
      <xdr:rowOff>73428</xdr:rowOff>
    </xdr:from>
    <xdr:to>
      <xdr:col>8</xdr:col>
      <xdr:colOff>12299</xdr:colOff>
      <xdr:row>14</xdr:row>
      <xdr:rowOff>82954</xdr:rowOff>
    </xdr:to>
    <xdr:cxnSp macro="">
      <xdr:nvCxnSpPr>
        <xdr:cNvPr id="29" name="Straight Arrow Connector 28"/>
        <xdr:cNvCxnSpPr/>
      </xdr:nvCxnSpPr>
      <xdr:spPr>
        <a:xfrm rot="16200000" flipH="1" flipV="1">
          <a:off x="4584299" y="2492778"/>
          <a:ext cx="9526" cy="600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48665</xdr:colOff>
      <xdr:row>12</xdr:row>
      <xdr:rowOff>162964</xdr:rowOff>
    </xdr:from>
    <xdr:to>
      <xdr:col>7</xdr:col>
      <xdr:colOff>313289</xdr:colOff>
      <xdr:row>14</xdr:row>
      <xdr:rowOff>62169</xdr:rowOff>
    </xdr:to>
    <xdr:sp macro="" textlink="">
      <xdr:nvSpPr>
        <xdr:cNvPr id="30" name="TextBox 29"/>
        <xdr:cNvSpPr txBox="1"/>
      </xdr:nvSpPr>
      <xdr:spPr>
        <a:xfrm>
          <a:off x="4315865" y="2496589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334415</xdr:colOff>
      <xdr:row>16</xdr:row>
      <xdr:rowOff>77239</xdr:rowOff>
    </xdr:from>
    <xdr:to>
      <xdr:col>7</xdr:col>
      <xdr:colOff>599039</xdr:colOff>
      <xdr:row>17</xdr:row>
      <xdr:rowOff>166944</xdr:rowOff>
    </xdr:to>
    <xdr:sp macro="" textlink="">
      <xdr:nvSpPr>
        <xdr:cNvPr id="31" name="TextBox 30"/>
        <xdr:cNvSpPr txBox="1"/>
      </xdr:nvSpPr>
      <xdr:spPr>
        <a:xfrm>
          <a:off x="4601615" y="3172864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6</xdr:col>
      <xdr:colOff>528740</xdr:colOff>
      <xdr:row>15</xdr:row>
      <xdr:rowOff>52489</xdr:rowOff>
    </xdr:from>
    <xdr:to>
      <xdr:col>7</xdr:col>
      <xdr:colOff>423765</xdr:colOff>
      <xdr:row>16</xdr:row>
      <xdr:rowOff>142194</xdr:rowOff>
    </xdr:to>
    <xdr:sp macro="" textlink="">
      <xdr:nvSpPr>
        <xdr:cNvPr id="32" name="TextBox 31"/>
        <xdr:cNvSpPr txBox="1"/>
      </xdr:nvSpPr>
      <xdr:spPr>
        <a:xfrm>
          <a:off x="4186340" y="2957614"/>
          <a:ext cx="50462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Pitch</a:t>
          </a:r>
        </a:p>
      </xdr:txBody>
    </xdr:sp>
    <xdr:clientData/>
  </xdr:twoCellAnchor>
  <xdr:twoCellAnchor>
    <xdr:from>
      <xdr:col>8</xdr:col>
      <xdr:colOff>109082</xdr:colOff>
      <xdr:row>16</xdr:row>
      <xdr:rowOff>118605</xdr:rowOff>
    </xdr:from>
    <xdr:to>
      <xdr:col>8</xdr:col>
      <xdr:colOff>538623</xdr:colOff>
      <xdr:row>18</xdr:row>
      <xdr:rowOff>17810</xdr:rowOff>
    </xdr:to>
    <xdr:sp macro="" textlink="">
      <xdr:nvSpPr>
        <xdr:cNvPr id="33" name="TextBox 32"/>
        <xdr:cNvSpPr txBox="1"/>
      </xdr:nvSpPr>
      <xdr:spPr>
        <a:xfrm>
          <a:off x="4985882" y="321423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  <xdr:twoCellAnchor>
    <xdr:from>
      <xdr:col>8</xdr:col>
      <xdr:colOff>12300</xdr:colOff>
      <xdr:row>14</xdr:row>
      <xdr:rowOff>73428</xdr:rowOff>
    </xdr:from>
    <xdr:to>
      <xdr:col>8</xdr:col>
      <xdr:colOff>355199</xdr:colOff>
      <xdr:row>16</xdr:row>
      <xdr:rowOff>63904</xdr:rowOff>
    </xdr:to>
    <xdr:cxnSp macro="">
      <xdr:nvCxnSpPr>
        <xdr:cNvPr id="34" name="Straight Arrow Connector 33"/>
        <xdr:cNvCxnSpPr/>
      </xdr:nvCxnSpPr>
      <xdr:spPr>
        <a:xfrm rot="16200000" flipH="1">
          <a:off x="4874812" y="2802341"/>
          <a:ext cx="371476" cy="34289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293911</xdr:colOff>
      <xdr:row>14</xdr:row>
      <xdr:rowOff>93884</xdr:rowOff>
    </xdr:from>
    <xdr:to>
      <xdr:col>8</xdr:col>
      <xdr:colOff>563344</xdr:colOff>
      <xdr:row>15</xdr:row>
      <xdr:rowOff>183589</xdr:rowOff>
    </xdr:to>
    <xdr:sp macro="" textlink="">
      <xdr:nvSpPr>
        <xdr:cNvPr id="35" name="TextBox 34"/>
        <xdr:cNvSpPr txBox="1"/>
      </xdr:nvSpPr>
      <xdr:spPr>
        <a:xfrm>
          <a:off x="5170711" y="2808509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293288</xdr:colOff>
      <xdr:row>13</xdr:row>
      <xdr:rowOff>87716</xdr:rowOff>
    </xdr:from>
    <xdr:to>
      <xdr:col>8</xdr:col>
      <xdr:colOff>264713</xdr:colOff>
      <xdr:row>16</xdr:row>
      <xdr:rowOff>11516</xdr:rowOff>
    </xdr:to>
    <xdr:sp macro="" textlink="">
      <xdr:nvSpPr>
        <xdr:cNvPr id="36" name="Arc 35"/>
        <xdr:cNvSpPr/>
      </xdr:nvSpPr>
      <xdr:spPr>
        <a:xfrm rot="6255272" flipV="1">
          <a:off x="4627163" y="2583266"/>
          <a:ext cx="523875" cy="581025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467542</xdr:colOff>
      <xdr:row>14</xdr:row>
      <xdr:rowOff>4448</xdr:rowOff>
    </xdr:from>
    <xdr:to>
      <xdr:col>8</xdr:col>
      <xdr:colOff>171364</xdr:colOff>
      <xdr:row>16</xdr:row>
      <xdr:rowOff>73884</xdr:rowOff>
    </xdr:to>
    <xdr:sp macro="" textlink="">
      <xdr:nvSpPr>
        <xdr:cNvPr id="37" name="Arc 36"/>
        <xdr:cNvSpPr/>
      </xdr:nvSpPr>
      <xdr:spPr>
        <a:xfrm rot="5701690">
          <a:off x="4666235" y="2787580"/>
          <a:ext cx="450436" cy="313422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304800</xdr:colOff>
      <xdr:row>32</xdr:row>
      <xdr:rowOff>152400</xdr:rowOff>
    </xdr:from>
    <xdr:ext cx="270908" cy="280205"/>
    <xdr:sp macro="" textlink="">
      <xdr:nvSpPr>
        <xdr:cNvPr id="39" name="TextBox 38"/>
        <xdr:cNvSpPr txBox="1"/>
      </xdr:nvSpPr>
      <xdr:spPr>
        <a:xfrm>
          <a:off x="3962400" y="62960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514350</xdr:colOff>
      <xdr:row>34</xdr:row>
      <xdr:rowOff>95250</xdr:rowOff>
    </xdr:from>
    <xdr:to>
      <xdr:col>10</xdr:col>
      <xdr:colOff>371475</xdr:colOff>
      <xdr:row>35</xdr:row>
      <xdr:rowOff>28575</xdr:rowOff>
    </xdr:to>
    <xdr:sp macro="" textlink="">
      <xdr:nvSpPr>
        <xdr:cNvPr id="41" name="Rectangle 40"/>
        <xdr:cNvSpPr/>
      </xdr:nvSpPr>
      <xdr:spPr>
        <a:xfrm>
          <a:off x="4781550" y="6619875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32</xdr:row>
      <xdr:rowOff>28575</xdr:rowOff>
    </xdr:from>
    <xdr:to>
      <xdr:col>7</xdr:col>
      <xdr:colOff>28575</xdr:colOff>
      <xdr:row>36</xdr:row>
      <xdr:rowOff>38100</xdr:rowOff>
    </xdr:to>
    <xdr:cxnSp macro="">
      <xdr:nvCxnSpPr>
        <xdr:cNvPr id="42" name="Straight Arrow Connector 41"/>
        <xdr:cNvCxnSpPr/>
      </xdr:nvCxnSpPr>
      <xdr:spPr>
        <a:xfrm flipV="1">
          <a:off x="4286250" y="6172200"/>
          <a:ext cx="9525" cy="771525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34</xdr:row>
      <xdr:rowOff>152400</xdr:rowOff>
    </xdr:from>
    <xdr:to>
      <xdr:col>8</xdr:col>
      <xdr:colOff>200025</xdr:colOff>
      <xdr:row>34</xdr:row>
      <xdr:rowOff>152400</xdr:rowOff>
    </xdr:to>
    <xdr:cxnSp macro="">
      <xdr:nvCxnSpPr>
        <xdr:cNvPr id="43" name="Straight Arrow Connector 42"/>
        <xdr:cNvCxnSpPr/>
      </xdr:nvCxnSpPr>
      <xdr:spPr>
        <a:xfrm flipH="1">
          <a:off x="4514850" y="6677025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200027</xdr:colOff>
      <xdr:row>34</xdr:row>
      <xdr:rowOff>161926</xdr:rowOff>
    </xdr:from>
    <xdr:to>
      <xdr:col>8</xdr:col>
      <xdr:colOff>209550</xdr:colOff>
      <xdr:row>39</xdr:row>
      <xdr:rowOff>38100</xdr:rowOff>
    </xdr:to>
    <xdr:cxnSp macro="">
      <xdr:nvCxnSpPr>
        <xdr:cNvPr id="44" name="Straight Arrow Connector 43"/>
        <xdr:cNvCxnSpPr/>
      </xdr:nvCxnSpPr>
      <xdr:spPr>
        <a:xfrm>
          <a:off x="5076827" y="6686551"/>
          <a:ext cx="9523" cy="828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36</xdr:row>
      <xdr:rowOff>161925</xdr:rowOff>
    </xdr:from>
    <xdr:to>
      <xdr:col>7</xdr:col>
      <xdr:colOff>340824</xdr:colOff>
      <xdr:row>38</xdr:row>
      <xdr:rowOff>61130</xdr:rowOff>
    </xdr:to>
    <xdr:sp macro="" textlink="">
      <xdr:nvSpPr>
        <xdr:cNvPr id="45" name="TextBox 44"/>
        <xdr:cNvSpPr txBox="1"/>
      </xdr:nvSpPr>
      <xdr:spPr>
        <a:xfrm>
          <a:off x="4343400" y="7067550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152400</xdr:colOff>
      <xdr:row>33</xdr:row>
      <xdr:rowOff>57150</xdr:rowOff>
    </xdr:from>
    <xdr:to>
      <xdr:col>7</xdr:col>
      <xdr:colOff>417024</xdr:colOff>
      <xdr:row>34</xdr:row>
      <xdr:rowOff>146855</xdr:rowOff>
    </xdr:to>
    <xdr:sp macro="" textlink="">
      <xdr:nvSpPr>
        <xdr:cNvPr id="46" name="TextBox 45"/>
        <xdr:cNvSpPr txBox="1"/>
      </xdr:nvSpPr>
      <xdr:spPr>
        <a:xfrm>
          <a:off x="4419600" y="6391275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7</xdr:col>
      <xdr:colOff>200025</xdr:colOff>
      <xdr:row>37</xdr:row>
      <xdr:rowOff>171450</xdr:rowOff>
    </xdr:from>
    <xdr:to>
      <xdr:col>8</xdr:col>
      <xdr:colOff>19966</xdr:colOff>
      <xdr:row>39</xdr:row>
      <xdr:rowOff>70655</xdr:rowOff>
    </xdr:to>
    <xdr:sp macro="" textlink="">
      <xdr:nvSpPr>
        <xdr:cNvPr id="48" name="TextBox 47"/>
        <xdr:cNvSpPr txBox="1"/>
      </xdr:nvSpPr>
      <xdr:spPr>
        <a:xfrm>
          <a:off x="4467225" y="7267575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Roll</a:t>
          </a:r>
        </a:p>
      </xdr:txBody>
    </xdr:sp>
    <xdr:clientData/>
  </xdr:twoCellAnchor>
  <xdr:twoCellAnchor>
    <xdr:from>
      <xdr:col>7</xdr:col>
      <xdr:colOff>314325</xdr:colOff>
      <xdr:row>34</xdr:row>
      <xdr:rowOff>161926</xdr:rowOff>
    </xdr:from>
    <xdr:to>
      <xdr:col>8</xdr:col>
      <xdr:colOff>200026</xdr:colOff>
      <xdr:row>37</xdr:row>
      <xdr:rowOff>38100</xdr:rowOff>
    </xdr:to>
    <xdr:cxnSp macro="">
      <xdr:nvCxnSpPr>
        <xdr:cNvPr id="49" name="Straight Arrow Connector 48"/>
        <xdr:cNvCxnSpPr/>
      </xdr:nvCxnSpPr>
      <xdr:spPr>
        <a:xfrm flipH="1">
          <a:off x="4581525" y="6686551"/>
          <a:ext cx="495301" cy="4476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37</xdr:row>
      <xdr:rowOff>85725</xdr:rowOff>
    </xdr:from>
    <xdr:to>
      <xdr:col>8</xdr:col>
      <xdr:colOff>526608</xdr:colOff>
      <xdr:row>38</xdr:row>
      <xdr:rowOff>175430</xdr:rowOff>
    </xdr:to>
    <xdr:sp macro="" textlink="">
      <xdr:nvSpPr>
        <xdr:cNvPr id="50" name="TextBox 49"/>
        <xdr:cNvSpPr txBox="1"/>
      </xdr:nvSpPr>
      <xdr:spPr>
        <a:xfrm>
          <a:off x="5133975" y="7181850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442584</xdr:colOff>
      <xdr:row>34</xdr:row>
      <xdr:rowOff>42759</xdr:rowOff>
    </xdr:from>
    <xdr:to>
      <xdr:col>8</xdr:col>
      <xdr:colOff>226044</xdr:colOff>
      <xdr:row>38</xdr:row>
      <xdr:rowOff>28002</xdr:rowOff>
    </xdr:to>
    <xdr:sp macro="" textlink="">
      <xdr:nvSpPr>
        <xdr:cNvPr id="51" name="Arc 50"/>
        <xdr:cNvSpPr/>
      </xdr:nvSpPr>
      <xdr:spPr>
        <a:xfrm rot="14592545" flipH="1">
          <a:off x="4532692" y="6963551"/>
          <a:ext cx="823443" cy="393060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421097</xdr:colOff>
      <xdr:row>34</xdr:row>
      <xdr:rowOff>33762</xdr:rowOff>
    </xdr:from>
    <xdr:to>
      <xdr:col>9</xdr:col>
      <xdr:colOff>74200</xdr:colOff>
      <xdr:row>36</xdr:row>
      <xdr:rowOff>185312</xdr:rowOff>
    </xdr:to>
    <xdr:sp macro="" textlink="">
      <xdr:nvSpPr>
        <xdr:cNvPr id="52" name="Arc 51"/>
        <xdr:cNvSpPr/>
      </xdr:nvSpPr>
      <xdr:spPr>
        <a:xfrm rot="11956117">
          <a:off x="4688297" y="6558387"/>
          <a:ext cx="872303" cy="532550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35</xdr:row>
      <xdr:rowOff>9525</xdr:rowOff>
    </xdr:from>
    <xdr:to>
      <xdr:col>7</xdr:col>
      <xdr:colOff>439066</xdr:colOff>
      <xdr:row>36</xdr:row>
      <xdr:rowOff>99230</xdr:rowOff>
    </xdr:to>
    <xdr:sp macro="" textlink="">
      <xdr:nvSpPr>
        <xdr:cNvPr id="56" name="TextBox 55"/>
        <xdr:cNvSpPr txBox="1"/>
      </xdr:nvSpPr>
      <xdr:spPr>
        <a:xfrm>
          <a:off x="4276725" y="672465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114294</xdr:colOff>
      <xdr:row>10</xdr:row>
      <xdr:rowOff>9527</xdr:rowOff>
    </xdr:from>
    <xdr:to>
      <xdr:col>13</xdr:col>
      <xdr:colOff>371467</xdr:colOff>
      <xdr:row>19</xdr:row>
      <xdr:rowOff>127809</xdr:rowOff>
    </xdr:to>
    <xdr:grpSp>
      <xdr:nvGrpSpPr>
        <xdr:cNvPr id="18" name="Group 17"/>
        <xdr:cNvGrpSpPr/>
      </xdr:nvGrpSpPr>
      <xdr:grpSpPr>
        <a:xfrm>
          <a:off x="5600694" y="2028827"/>
          <a:ext cx="2695573" cy="2023282"/>
          <a:chOff x="7037764" y="2190406"/>
          <a:chExt cx="2315786" cy="1347349"/>
        </a:xfrm>
      </xdr:grpSpPr>
      <xdr:sp macro="" textlink="">
        <xdr:nvSpPr>
          <xdr:cNvPr id="19" name="TextBox 18"/>
          <xdr:cNvSpPr txBox="1"/>
        </xdr:nvSpPr>
        <xdr:spPr>
          <a:xfrm>
            <a:off x="7037764" y="2527529"/>
            <a:ext cx="270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>
                <a:solidFill>
                  <a:srgbClr val="FF0000"/>
                </a:solidFill>
              </a:rPr>
              <a:t>B</a:t>
            </a:r>
          </a:p>
        </xdr:txBody>
      </xdr:sp>
      <xdr:sp macro="" textlink="">
        <xdr:nvSpPr>
          <xdr:cNvPr id="20" name="Rectangle 19"/>
          <xdr:cNvSpPr/>
        </xdr:nvSpPr>
        <xdr:spPr>
          <a:xfrm>
            <a:off x="7667625" y="2878012"/>
            <a:ext cx="1685925" cy="1321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1" name="Straight Arrow Connector 20"/>
          <xdr:cNvCxnSpPr/>
        </xdr:nvCxnSpPr>
        <xdr:spPr>
          <a:xfrm flipV="1">
            <a:off x="7305675" y="2400347"/>
            <a:ext cx="0" cy="542878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Arrow Connector 21"/>
          <xdr:cNvCxnSpPr/>
        </xdr:nvCxnSpPr>
        <xdr:spPr>
          <a:xfrm flipH="1">
            <a:off x="7400925" y="293899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Arrow Connector 22"/>
          <xdr:cNvCxnSpPr/>
        </xdr:nvCxnSpPr>
        <xdr:spPr>
          <a:xfrm flipH="1" flipV="1">
            <a:off x="7953375" y="2270779"/>
            <a:ext cx="9526" cy="6783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/>
          <xdr:cNvSpPr txBox="1"/>
        </xdr:nvSpPr>
        <xdr:spPr>
          <a:xfrm>
            <a:off x="7932721" y="2190406"/>
            <a:ext cx="264624" cy="3370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7313858" y="2737533"/>
            <a:ext cx="264624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7371008" y="2498218"/>
            <a:ext cx="504625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7875964" y="2987100"/>
            <a:ext cx="429541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28" name="Straight Arrow Connector 27"/>
          <xdr:cNvCxnSpPr/>
        </xdr:nvCxnSpPr>
        <xdr:spPr>
          <a:xfrm flipH="1">
            <a:off x="7591425" y="2949155"/>
            <a:ext cx="371476" cy="36587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TextBox 28"/>
          <xdr:cNvSpPr txBox="1"/>
        </xdr:nvSpPr>
        <xdr:spPr>
          <a:xfrm>
            <a:off x="7334250" y="3238779"/>
            <a:ext cx="269433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30" name="Arc 29"/>
          <xdr:cNvSpPr/>
        </xdr:nvSpPr>
        <xdr:spPr>
          <a:xfrm rot="372251" flipH="1">
            <a:off x="7529809" y="2710162"/>
            <a:ext cx="714477" cy="410467"/>
          </a:xfrm>
          <a:prstGeom prst="arc">
            <a:avLst>
              <a:gd name="adj1" fmla="val 15922669"/>
              <a:gd name="adj2" fmla="val 375158"/>
            </a:avLst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1" name="Arc 30"/>
          <xdr:cNvSpPr/>
        </xdr:nvSpPr>
        <xdr:spPr>
          <a:xfrm rot="15158097">
            <a:off x="7764377" y="2794887"/>
            <a:ext cx="558970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2" name="Arc 31"/>
          <xdr:cNvSpPr/>
        </xdr:nvSpPr>
        <xdr:spPr>
          <a:xfrm rot="11956117">
            <a:off x="7533879" y="2844426"/>
            <a:ext cx="448468" cy="388097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7133014" y="3017053"/>
            <a:ext cx="429541" cy="3100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Yaw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2"/>
  <sheetViews>
    <sheetView tabSelected="1" topLeftCell="A11" workbookViewId="0">
      <selection activeCell="B37" sqref="B37"/>
    </sheetView>
  </sheetViews>
  <sheetFormatPr defaultRowHeight="15" x14ac:dyDescent="0.25"/>
  <cols>
    <col min="1" max="1" width="9.7109375" bestFit="1" customWidth="1"/>
  </cols>
  <sheetData>
    <row r="2" spans="1:16" x14ac:dyDescent="0.25">
      <c r="A2" s="8">
        <v>42082</v>
      </c>
    </row>
    <row r="3" spans="1:16" ht="18.75" x14ac:dyDescent="0.3">
      <c r="A3" s="2" t="s">
        <v>0</v>
      </c>
      <c r="B3" s="2"/>
      <c r="C3" s="2"/>
      <c r="D3" s="2"/>
    </row>
    <row r="4" spans="1:16" x14ac:dyDescent="0.25">
      <c r="A4" s="1" t="s">
        <v>1</v>
      </c>
      <c r="B4" s="1"/>
      <c r="C4" s="1"/>
      <c r="E4" t="s">
        <v>50</v>
      </c>
    </row>
    <row r="6" spans="1:16" x14ac:dyDescent="0.25">
      <c r="B6" s="1" t="s">
        <v>2</v>
      </c>
      <c r="C6" s="1"/>
    </row>
    <row r="7" spans="1:16" x14ac:dyDescent="0.25">
      <c r="B7" s="1" t="s">
        <v>3</v>
      </c>
      <c r="C7" s="1" t="s">
        <v>4</v>
      </c>
      <c r="D7" t="s">
        <v>41</v>
      </c>
    </row>
    <row r="8" spans="1:16" x14ac:dyDescent="0.25">
      <c r="A8" s="1" t="s">
        <v>5</v>
      </c>
      <c r="B8">
        <v>-1.63</v>
      </c>
      <c r="C8">
        <v>-2.38</v>
      </c>
    </row>
    <row r="9" spans="1:16" x14ac:dyDescent="0.25">
      <c r="A9" s="1" t="s">
        <v>6</v>
      </c>
      <c r="B9">
        <v>-0.24</v>
      </c>
      <c r="C9">
        <v>1.26</v>
      </c>
    </row>
    <row r="10" spans="1:16" x14ac:dyDescent="0.25">
      <c r="A10" s="1" t="s">
        <v>7</v>
      </c>
      <c r="B10">
        <v>-0.21</v>
      </c>
      <c r="C10">
        <v>-0.68</v>
      </c>
    </row>
    <row r="13" spans="1:16" x14ac:dyDescent="0.25">
      <c r="A13" s="1" t="s">
        <v>8</v>
      </c>
    </row>
    <row r="14" spans="1:16" x14ac:dyDescent="0.25">
      <c r="E14" s="1" t="s">
        <v>11</v>
      </c>
      <c r="N14" t="s">
        <v>51</v>
      </c>
    </row>
    <row r="15" spans="1:16" ht="17.25" x14ac:dyDescent="0.3">
      <c r="B15" s="1" t="s">
        <v>3</v>
      </c>
      <c r="C15" s="1" t="s">
        <v>4</v>
      </c>
      <c r="E15" s="1" t="s">
        <v>3</v>
      </c>
      <c r="F15" s="1" t="s">
        <v>4</v>
      </c>
      <c r="N15" s="1" t="s">
        <v>3</v>
      </c>
      <c r="O15" s="1" t="s">
        <v>4</v>
      </c>
      <c r="P15" s="4" t="s">
        <v>12</v>
      </c>
    </row>
    <row r="17" spans="1:16" ht="18" x14ac:dyDescent="0.35">
      <c r="A17" s="1" t="s">
        <v>19</v>
      </c>
      <c r="B17" s="3">
        <v>-21.82</v>
      </c>
      <c r="C17" s="3">
        <v>36</v>
      </c>
      <c r="E17">
        <f>B17-B8</f>
        <v>-20.190000000000001</v>
      </c>
      <c r="F17">
        <f>C17-C8</f>
        <v>38.380000000000003</v>
      </c>
      <c r="M17" s="1" t="s">
        <v>13</v>
      </c>
      <c r="N17">
        <f>-ASIN(-E18/E19/1000)*180/PI()</f>
        <v>-0.30722419615313118</v>
      </c>
      <c r="O17">
        <f>-ASIN(-F18/F19/1000)*180/PI()</f>
        <v>-0.2744597810548236</v>
      </c>
      <c r="P17">
        <f>N17-O17</f>
        <v>-3.2764415098307575E-2</v>
      </c>
    </row>
    <row r="18" spans="1:16" ht="18" x14ac:dyDescent="0.35">
      <c r="A18" s="1" t="s">
        <v>20</v>
      </c>
      <c r="B18" s="3">
        <v>20.51</v>
      </c>
      <c r="C18" s="3">
        <v>19.78</v>
      </c>
      <c r="E18">
        <f t="shared" ref="E18:F18" si="0">B18-B9</f>
        <v>20.75</v>
      </c>
      <c r="F18">
        <f t="shared" si="0"/>
        <v>18.52</v>
      </c>
      <c r="M18" s="1" t="s">
        <v>14</v>
      </c>
      <c r="N18">
        <f>-ASIN(-E17/E19/1000)*180/PI()</f>
        <v>0.29893276807656294</v>
      </c>
      <c r="O18">
        <f>-ASIN(-F17/F19/1000)*180/PI()</f>
        <v>-0.56878505011054425</v>
      </c>
      <c r="P18">
        <f>N18-O18</f>
        <v>0.86771781818710725</v>
      </c>
    </row>
    <row r="19" spans="1:16" x14ac:dyDescent="0.25">
      <c r="A19" s="1" t="s">
        <v>21</v>
      </c>
      <c r="B19" s="5">
        <v>-3.87</v>
      </c>
      <c r="C19" s="5">
        <v>-3.8668999999999998</v>
      </c>
      <c r="E19">
        <f>B19-B10/1000</f>
        <v>-3.8697900000000001</v>
      </c>
      <c r="F19">
        <f>C19-C10/1000</f>
        <v>-3.8662199999999998</v>
      </c>
      <c r="M19" s="1"/>
    </row>
    <row r="22" spans="1:16" x14ac:dyDescent="0.25">
      <c r="A22" s="1" t="s">
        <v>9</v>
      </c>
    </row>
    <row r="23" spans="1:16" x14ac:dyDescent="0.25">
      <c r="E23" s="1" t="s">
        <v>11</v>
      </c>
    </row>
    <row r="24" spans="1:16" x14ac:dyDescent="0.25">
      <c r="B24" s="1" t="s">
        <v>3</v>
      </c>
      <c r="C24" s="1" t="s">
        <v>4</v>
      </c>
      <c r="E24" s="1" t="s">
        <v>3</v>
      </c>
      <c r="F24" s="1" t="s">
        <v>4</v>
      </c>
      <c r="N24" s="1" t="s">
        <v>3</v>
      </c>
      <c r="O24" s="1" t="s">
        <v>4</v>
      </c>
    </row>
    <row r="26" spans="1:16" ht="18" x14ac:dyDescent="0.35">
      <c r="A26" s="1" t="s">
        <v>22</v>
      </c>
      <c r="B26" s="3">
        <v>-19.8</v>
      </c>
      <c r="C26" s="3">
        <v>-23.12</v>
      </c>
      <c r="E26">
        <f>B26-B8</f>
        <v>-18.170000000000002</v>
      </c>
      <c r="F26">
        <f>C26-C8</f>
        <v>-20.740000000000002</v>
      </c>
      <c r="M26" s="1" t="s">
        <v>15</v>
      </c>
      <c r="N26">
        <f>ASIN(E28/E27/1000)*180/PI()</f>
        <v>4.3357244687506943E-2</v>
      </c>
      <c r="O26">
        <f>ASIN(F28/F27/1000)*180/PI()</f>
        <v>3.8365999594757803E-2</v>
      </c>
      <c r="P26">
        <f>N26-O26</f>
        <v>4.99124509274914E-3</v>
      </c>
    </row>
    <row r="27" spans="1:16" ht="18" x14ac:dyDescent="0.35">
      <c r="A27" s="1" t="s">
        <v>23</v>
      </c>
      <c r="B27" s="3">
        <v>3.8717000000000001</v>
      </c>
      <c r="C27" s="3">
        <v>3.8841000000000001</v>
      </c>
      <c r="E27">
        <f>B27-B9/1000</f>
        <v>3.8719399999999999</v>
      </c>
      <c r="F27">
        <f>C27-C9/1000</f>
        <v>3.8828400000000003</v>
      </c>
      <c r="M27" s="1" t="s">
        <v>16</v>
      </c>
      <c r="N27">
        <f>ASIN(E26/E27/1000)*180/PI()</f>
        <v>-0.26887506903701719</v>
      </c>
      <c r="O27">
        <f>ASIN(F26/F27/1000)*180/PI()</f>
        <v>-0.30604405997337075</v>
      </c>
      <c r="P27">
        <f>N27-O27</f>
        <v>3.7168990936353563E-2</v>
      </c>
    </row>
    <row r="28" spans="1:16" x14ac:dyDescent="0.25">
      <c r="A28" s="1" t="s">
        <v>24</v>
      </c>
      <c r="B28" s="3">
        <v>2.72</v>
      </c>
      <c r="C28" s="3">
        <v>1.92</v>
      </c>
      <c r="E28">
        <f t="shared" ref="E28:F28" si="1">B28-B10</f>
        <v>2.93</v>
      </c>
      <c r="F28">
        <f t="shared" si="1"/>
        <v>2.6</v>
      </c>
    </row>
    <row r="31" spans="1:16" x14ac:dyDescent="0.25">
      <c r="A31" s="1" t="s">
        <v>10</v>
      </c>
    </row>
    <row r="32" spans="1:16" x14ac:dyDescent="0.25">
      <c r="E32" s="1" t="s">
        <v>11</v>
      </c>
    </row>
    <row r="33" spans="1:16" x14ac:dyDescent="0.25">
      <c r="B33" s="1" t="s">
        <v>3</v>
      </c>
      <c r="C33" s="1" t="s">
        <v>4</v>
      </c>
      <c r="E33" s="1" t="s">
        <v>3</v>
      </c>
      <c r="F33" s="1" t="s">
        <v>4</v>
      </c>
      <c r="N33" s="1" t="s">
        <v>3</v>
      </c>
      <c r="O33" s="1" t="s">
        <v>4</v>
      </c>
    </row>
    <row r="35" spans="1:16" ht="18" x14ac:dyDescent="0.35">
      <c r="A35" s="1" t="s">
        <v>25</v>
      </c>
      <c r="B35" s="3">
        <v>-3.8736000000000002</v>
      </c>
      <c r="C35" s="3">
        <v>-3.8685</v>
      </c>
      <c r="E35">
        <f>B35-B8/1000</f>
        <v>-3.8719700000000001</v>
      </c>
      <c r="F35">
        <f>C35-C8/1000</f>
        <v>-3.86612</v>
      </c>
      <c r="M35" s="1" t="s">
        <v>17</v>
      </c>
      <c r="N35">
        <f>ASIN(E37/E35/1000)*180/PI()</f>
        <v>4.1877150509607823E-2</v>
      </c>
      <c r="O35">
        <f>ASIN(F37/F35/1000)*180/PI()</f>
        <v>-0.51025828608909529</v>
      </c>
      <c r="P35">
        <f>N35-O35</f>
        <v>0.55213543659870312</v>
      </c>
    </row>
    <row r="36" spans="1:16" ht="18" x14ac:dyDescent="0.35">
      <c r="A36" s="1" t="s">
        <v>26</v>
      </c>
      <c r="B36" s="3">
        <v>89.81</v>
      </c>
      <c r="C36" s="3">
        <v>93.68</v>
      </c>
      <c r="E36">
        <f t="shared" ref="E36:F36" si="2">B36-B9</f>
        <v>90.05</v>
      </c>
      <c r="F36">
        <f t="shared" si="2"/>
        <v>92.42</v>
      </c>
      <c r="M36" s="1" t="s">
        <v>18</v>
      </c>
      <c r="N36">
        <f>-ASIN(-E36/E35/1000)*180/PI()</f>
        <v>-1.3326420843887725</v>
      </c>
      <c r="O36">
        <f>-ASIN(-F36/F35/1000)*180/PI()</f>
        <v>-1.3697920413131439</v>
      </c>
      <c r="P36">
        <f>N36-O36</f>
        <v>3.7149956924371397E-2</v>
      </c>
    </row>
    <row r="37" spans="1:16" x14ac:dyDescent="0.25">
      <c r="A37" s="1" t="s">
        <v>27</v>
      </c>
      <c r="B37" s="3">
        <v>-3.04</v>
      </c>
      <c r="C37" s="3">
        <v>33.75</v>
      </c>
      <c r="E37">
        <f t="shared" ref="E37:F37" si="3">B37-B10</f>
        <v>-2.83</v>
      </c>
      <c r="F37">
        <f t="shared" si="3"/>
        <v>34.43</v>
      </c>
    </row>
    <row r="39" spans="1:16" x14ac:dyDescent="0.25">
      <c r="A39" t="s">
        <v>38</v>
      </c>
      <c r="B39">
        <f t="shared" ref="B39:C41" si="4">B35*B35+B26*B26+B17*B17</f>
        <v>883.15717696000002</v>
      </c>
      <c r="C39">
        <f t="shared" si="4"/>
        <v>1845.49969225</v>
      </c>
    </row>
    <row r="40" spans="1:16" x14ac:dyDescent="0.25">
      <c r="A40" t="s">
        <v>39</v>
      </c>
      <c r="B40">
        <f t="shared" si="4"/>
        <v>8501.4862608900003</v>
      </c>
      <c r="C40">
        <f t="shared" si="4"/>
        <v>9182.2770328100014</v>
      </c>
    </row>
    <row r="41" spans="1:16" x14ac:dyDescent="0.25">
      <c r="A41" t="s">
        <v>40</v>
      </c>
      <c r="B41">
        <f t="shared" si="4"/>
        <v>31.616900000000001</v>
      </c>
      <c r="C41">
        <f t="shared" si="4"/>
        <v>1157.70181561</v>
      </c>
    </row>
    <row r="43" spans="1:16" x14ac:dyDescent="0.25">
      <c r="C43" s="1" t="s">
        <v>3</v>
      </c>
      <c r="D43" s="1" t="s">
        <v>28</v>
      </c>
    </row>
    <row r="44" spans="1:16" x14ac:dyDescent="0.25">
      <c r="B44" t="s">
        <v>36</v>
      </c>
      <c r="C44">
        <f t="shared" ref="C44:D46" si="5">SQRT((B39+SQRT(B39*B39-4*B26*B26*B17*B17))/2)</f>
        <v>23.084264511381544</v>
      </c>
      <c r="D44">
        <f t="shared" si="5"/>
        <v>36.347420217173401</v>
      </c>
    </row>
    <row r="45" spans="1:16" x14ac:dyDescent="0.25">
      <c r="B45" t="s">
        <v>35</v>
      </c>
      <c r="C45">
        <f t="shared" si="5"/>
        <v>92.199481974615338</v>
      </c>
      <c r="D45">
        <f t="shared" si="5"/>
        <v>95.820844169023871</v>
      </c>
    </row>
    <row r="46" spans="1:16" x14ac:dyDescent="0.25">
      <c r="B46" t="s">
        <v>37</v>
      </c>
      <c r="C46">
        <f t="shared" si="5"/>
        <v>5.2538177411482971</v>
      </c>
      <c r="D46">
        <f t="shared" si="5"/>
        <v>34.024317773985409</v>
      </c>
    </row>
    <row r="47" spans="1:16" x14ac:dyDescent="0.25">
      <c r="B47" t="s">
        <v>29</v>
      </c>
      <c r="C47">
        <f>ASIN(B26/C44)</f>
        <v>-1.0308322150866218</v>
      </c>
      <c r="D47">
        <f>ASIN(C26/D44)</f>
        <v>-0.68941210128878216</v>
      </c>
    </row>
    <row r="48" spans="1:16" x14ac:dyDescent="0.25">
      <c r="B48" t="s">
        <v>30</v>
      </c>
      <c r="C48">
        <f>ASIN(B17/C44)</f>
        <v>-1.2383065815220262</v>
      </c>
      <c r="D48">
        <f>ASIN(C17/D44)</f>
        <v>1.4324230324988418</v>
      </c>
    </row>
    <row r="49" spans="2:4" x14ac:dyDescent="0.25">
      <c r="B49" t="s">
        <v>31</v>
      </c>
      <c r="C49">
        <f>ASIN(B36/C45)</f>
        <v>1.3426334035567682</v>
      </c>
      <c r="D49">
        <f>ASIN(C36/D45)</f>
        <v>1.3590141285568174</v>
      </c>
    </row>
    <row r="50" spans="2:4" x14ac:dyDescent="0.25">
      <c r="B50" t="s">
        <v>32</v>
      </c>
      <c r="C50">
        <f>ASIN(B18/C45)</f>
        <v>0.22432922339517311</v>
      </c>
      <c r="D50">
        <f>ASIN(C18/D45)</f>
        <v>0.20792179448701753</v>
      </c>
    </row>
    <row r="51" spans="2:4" x14ac:dyDescent="0.25">
      <c r="B51" t="s">
        <v>33</v>
      </c>
      <c r="C51">
        <f>ASIN(B28/C46)</f>
        <v>0.54418239249758804</v>
      </c>
      <c r="D51">
        <f>ASIN(C28/D46)</f>
        <v>5.6460219843873588E-2</v>
      </c>
    </row>
    <row r="52" spans="2:4" x14ac:dyDescent="0.25">
      <c r="B52" t="s">
        <v>34</v>
      </c>
      <c r="C52">
        <f>ASIN(B37/C46)</f>
        <v>-0.61704405798130835</v>
      </c>
      <c r="D52">
        <f>ASIN(C37/D46)</f>
        <v>1.4437273656857457</v>
      </c>
    </row>
  </sheetData>
  <pageMargins left="0.7" right="0.7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9"/>
  <sheetViews>
    <sheetView topLeftCell="A4" workbookViewId="0">
      <selection activeCell="G16" sqref="G16"/>
    </sheetView>
  </sheetViews>
  <sheetFormatPr defaultRowHeight="15" x14ac:dyDescent="0.25"/>
  <sheetData>
    <row r="4" spans="3:8" x14ac:dyDescent="0.25">
      <c r="D4" t="s">
        <v>42</v>
      </c>
    </row>
    <row r="5" spans="3:8" x14ac:dyDescent="0.25">
      <c r="E5" s="1" t="s">
        <v>3</v>
      </c>
    </row>
    <row r="6" spans="3:8" x14ac:dyDescent="0.25">
      <c r="D6" t="s">
        <v>43</v>
      </c>
      <c r="E6" t="s">
        <v>44</v>
      </c>
      <c r="F6" t="s">
        <v>45</v>
      </c>
      <c r="G6" t="s">
        <v>46</v>
      </c>
      <c r="H6" t="s">
        <v>47</v>
      </c>
    </row>
    <row r="7" spans="3:8" ht="18" x14ac:dyDescent="0.35">
      <c r="C7" s="1" t="s">
        <v>13</v>
      </c>
      <c r="D7" s="6">
        <v>-0.307</v>
      </c>
      <c r="E7" s="6">
        <v>-0.307</v>
      </c>
      <c r="F7" s="6">
        <v>-0.307</v>
      </c>
      <c r="G7" s="7">
        <f>AVERAGE(D7:F7)</f>
        <v>-0.307</v>
      </c>
      <c r="H7" s="6">
        <f>STDEV(D7:F7)</f>
        <v>0</v>
      </c>
    </row>
    <row r="8" spans="3:8" ht="18" x14ac:dyDescent="0.35">
      <c r="C8" s="1" t="s">
        <v>18</v>
      </c>
      <c r="D8" s="6">
        <v>-1.345</v>
      </c>
      <c r="E8" s="6">
        <v>-1.345</v>
      </c>
      <c r="F8" s="6">
        <v>-1.345</v>
      </c>
      <c r="G8" s="7">
        <f t="shared" ref="G8" si="0">AVERAGE(D8:F8)</f>
        <v>-1.345</v>
      </c>
      <c r="H8" s="6">
        <f t="shared" ref="H8" si="1">STDEV(D8:F8)</f>
        <v>0</v>
      </c>
    </row>
    <row r="9" spans="3:8" ht="18" x14ac:dyDescent="0.35">
      <c r="C9" s="1" t="s">
        <v>48</v>
      </c>
      <c r="D9" s="6">
        <f>D8-D12</f>
        <v>-1.042</v>
      </c>
      <c r="E9" s="6">
        <f t="shared" ref="E9:H9" si="2">E8-E12</f>
        <v>-1.042</v>
      </c>
      <c r="F9" s="6">
        <f t="shared" si="2"/>
        <v>-1.042</v>
      </c>
      <c r="G9" s="7">
        <f t="shared" si="2"/>
        <v>-1.042</v>
      </c>
      <c r="H9" s="6">
        <f t="shared" si="2"/>
        <v>0</v>
      </c>
    </row>
    <row r="10" spans="3:8" x14ac:dyDescent="0.25">
      <c r="G10" s="1"/>
    </row>
    <row r="11" spans="3:8" ht="18" x14ac:dyDescent="0.35">
      <c r="C11" s="1" t="s">
        <v>14</v>
      </c>
      <c r="D11" s="6">
        <v>0.29899999999999999</v>
      </c>
      <c r="E11" s="6">
        <v>0.29899999999999999</v>
      </c>
      <c r="F11" s="6">
        <v>0.29899999999999999</v>
      </c>
      <c r="G11" s="7">
        <f>AVERAGE(D11:F11)</f>
        <v>0.29899999999999999</v>
      </c>
      <c r="H11" s="6">
        <f>STDEV(D11:F11)</f>
        <v>0</v>
      </c>
    </row>
    <row r="12" spans="3:8" ht="18" x14ac:dyDescent="0.35">
      <c r="C12" s="1" t="s">
        <v>16</v>
      </c>
      <c r="D12" s="6">
        <v>-0.30299999999999999</v>
      </c>
      <c r="E12" s="6">
        <v>-0.30299999999999999</v>
      </c>
      <c r="F12" s="6">
        <v>-0.30299999999999999</v>
      </c>
      <c r="G12" s="7">
        <f>AVERAGE(D12:F12)</f>
        <v>-0.30299999999999999</v>
      </c>
      <c r="H12" s="6">
        <f>STDEV(D12:F12)</f>
        <v>0</v>
      </c>
    </row>
    <row r="13" spans="3:8" ht="18" x14ac:dyDescent="0.35">
      <c r="C13" s="1" t="s">
        <v>49</v>
      </c>
      <c r="D13" s="6">
        <v>0</v>
      </c>
      <c r="E13" s="6">
        <v>0</v>
      </c>
      <c r="F13" s="6">
        <v>0</v>
      </c>
      <c r="G13" s="7">
        <v>0</v>
      </c>
      <c r="H13" s="6">
        <v>0</v>
      </c>
    </row>
    <row r="15" spans="3:8" ht="18" x14ac:dyDescent="0.35">
      <c r="C15" s="1" t="s">
        <v>15</v>
      </c>
      <c r="D15" s="6">
        <v>4.2000000000000003E-2</v>
      </c>
      <c r="E15" s="6">
        <v>4.2000000000000003E-2</v>
      </c>
      <c r="F15" s="6">
        <v>4.2000000000000003E-2</v>
      </c>
      <c r="G15" s="7">
        <f>AVERAGE(D15:F15)</f>
        <v>4.2000000000000003E-2</v>
      </c>
      <c r="H15" s="6">
        <f>STDEV(D15:F15)</f>
        <v>0</v>
      </c>
    </row>
    <row r="16" spans="3:8" ht="18" x14ac:dyDescent="0.35">
      <c r="C16" s="1" t="s">
        <v>17</v>
      </c>
      <c r="D16" s="6">
        <v>4.2000000000000003E-2</v>
      </c>
      <c r="E16" s="6">
        <v>4.2000000000000003E-2</v>
      </c>
      <c r="F16" s="6">
        <v>4.2000000000000003E-2</v>
      </c>
      <c r="G16" s="7">
        <f>AVERAGE(D16:F16)</f>
        <v>4.2000000000000003E-2</v>
      </c>
      <c r="H16" s="6">
        <f>STDEV(D16:F16)</f>
        <v>0</v>
      </c>
    </row>
    <row r="17" spans="3:8" x14ac:dyDescent="0.25">
      <c r="C17" s="1"/>
      <c r="D17" s="1"/>
    </row>
    <row r="18" spans="3:8" x14ac:dyDescent="0.25">
      <c r="E18" s="1" t="s">
        <v>4</v>
      </c>
    </row>
    <row r="19" spans="3:8" x14ac:dyDescent="0.25">
      <c r="D19" t="s">
        <v>43</v>
      </c>
      <c r="E19" t="s">
        <v>44</v>
      </c>
      <c r="F19" t="s">
        <v>45</v>
      </c>
      <c r="G19" t="s">
        <v>46</v>
      </c>
      <c r="H19" t="s">
        <v>47</v>
      </c>
    </row>
    <row r="20" spans="3:8" ht="18" x14ac:dyDescent="0.35">
      <c r="C20" s="1" t="s">
        <v>13</v>
      </c>
      <c r="D20" s="6">
        <v>-0.27400000000000002</v>
      </c>
      <c r="E20" s="6">
        <v>-0.27400000000000002</v>
      </c>
      <c r="F20" s="6">
        <v>-0.27400000000000002</v>
      </c>
      <c r="G20" s="7">
        <f>AVERAGE(D20:F20)</f>
        <v>-0.27400000000000002</v>
      </c>
      <c r="H20" s="6">
        <f>STDEV(D20:F20)</f>
        <v>0</v>
      </c>
    </row>
    <row r="21" spans="3:8" ht="18" x14ac:dyDescent="0.35">
      <c r="C21" s="1" t="s">
        <v>18</v>
      </c>
      <c r="D21" s="6">
        <v>-1.3779999999999999</v>
      </c>
      <c r="E21" s="6">
        <v>-1.3779999999999999</v>
      </c>
      <c r="F21" s="6">
        <v>-1.3779999999999999</v>
      </c>
      <c r="G21" s="7">
        <f t="shared" ref="G21" si="3">AVERAGE(D21:F21)</f>
        <v>-1.3779999999999999</v>
      </c>
      <c r="H21" s="6">
        <f t="shared" ref="H21" si="4">STDEV(D21:F21)</f>
        <v>0</v>
      </c>
    </row>
    <row r="22" spans="3:8" ht="18" x14ac:dyDescent="0.35">
      <c r="C22" s="1" t="s">
        <v>48</v>
      </c>
      <c r="D22" s="6">
        <f>D21-D12</f>
        <v>-1.075</v>
      </c>
      <c r="E22" s="6">
        <f t="shared" ref="E22:F22" si="5">E21-E12</f>
        <v>-1.075</v>
      </c>
      <c r="F22" s="6">
        <f t="shared" si="5"/>
        <v>-1.075</v>
      </c>
      <c r="G22" s="7">
        <f t="shared" ref="E22:H22" si="6">G21-G12</f>
        <v>-1.075</v>
      </c>
      <c r="H22" s="6">
        <f t="shared" si="6"/>
        <v>0</v>
      </c>
    </row>
    <row r="23" spans="3:8" x14ac:dyDescent="0.25">
      <c r="G23" s="1"/>
    </row>
    <row r="24" spans="3:8" ht="18" x14ac:dyDescent="0.35">
      <c r="C24" s="1" t="s">
        <v>14</v>
      </c>
      <c r="D24" s="6">
        <v>-0.56899999999999995</v>
      </c>
      <c r="E24" s="6">
        <v>-0.56899999999999995</v>
      </c>
      <c r="F24" s="6">
        <v>-0.56899999999999995</v>
      </c>
      <c r="G24" s="7">
        <f>AVERAGE(D24:F24)</f>
        <v>-0.56899999999999995</v>
      </c>
      <c r="H24" s="6">
        <f>STDEV(D24:F24)</f>
        <v>0</v>
      </c>
    </row>
    <row r="25" spans="3:8" ht="18" x14ac:dyDescent="0.35">
      <c r="C25" s="1" t="s">
        <v>16</v>
      </c>
      <c r="D25" s="6">
        <v>-0.34499999999999997</v>
      </c>
      <c r="E25" s="6">
        <v>-0.34499999999999997</v>
      </c>
      <c r="F25" s="6">
        <v>-0.34499999999999997</v>
      </c>
      <c r="G25" s="7">
        <f>AVERAGE(D25:F25)</f>
        <v>-0.34499999999999997</v>
      </c>
      <c r="H25" s="6">
        <f>STDEV(D25:F25)</f>
        <v>0</v>
      </c>
    </row>
    <row r="26" spans="3:8" ht="18" x14ac:dyDescent="0.35">
      <c r="C26" s="1" t="s">
        <v>49</v>
      </c>
      <c r="D26" s="6">
        <f>D25-D12</f>
        <v>-4.1999999999999982E-2</v>
      </c>
      <c r="E26" s="6">
        <f t="shared" ref="E26:F26" si="7">E25-E12</f>
        <v>-4.1999999999999982E-2</v>
      </c>
      <c r="F26" s="6">
        <f t="shared" si="7"/>
        <v>-4.1999999999999982E-2</v>
      </c>
      <c r="G26" s="7">
        <f>AVERAGE(D26:F26)</f>
        <v>-4.1999999999999982E-2</v>
      </c>
      <c r="H26" s="6">
        <f>STDEV(D26:F26)</f>
        <v>0</v>
      </c>
    </row>
    <row r="28" spans="3:8" ht="18" x14ac:dyDescent="0.35">
      <c r="C28" s="1" t="s">
        <v>15</v>
      </c>
      <c r="D28" s="6">
        <v>4.1000000000000002E-2</v>
      </c>
      <c r="E28" s="6">
        <v>4.1000000000000002E-2</v>
      </c>
      <c r="F28" s="6">
        <v>4.1000000000000002E-2</v>
      </c>
      <c r="G28" s="7">
        <f>AVERAGE(D28:F28)</f>
        <v>4.1000000000000002E-2</v>
      </c>
      <c r="H28" s="6">
        <f>STDEV(D28:F28)</f>
        <v>0</v>
      </c>
    </row>
    <row r="29" spans="3:8" ht="18" x14ac:dyDescent="0.35">
      <c r="C29" s="1" t="s">
        <v>17</v>
      </c>
      <c r="D29" s="6">
        <v>-0.50900000000000001</v>
      </c>
      <c r="E29" s="6">
        <v>-0.50900000000000001</v>
      </c>
      <c r="F29" s="6">
        <v>-0.50900000000000001</v>
      </c>
      <c r="G29" s="7">
        <f>AVERAGE(D29:F29)</f>
        <v>-0.50900000000000001</v>
      </c>
      <c r="H29" s="6">
        <f>STDEV(D29:F29)</f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Levashov, Yurii I.</cp:lastModifiedBy>
  <cp:lastPrinted>2015-03-19T18:39:54Z</cp:lastPrinted>
  <dcterms:created xsi:type="dcterms:W3CDTF">2014-03-06T16:53:33Z</dcterms:created>
  <dcterms:modified xsi:type="dcterms:W3CDTF">2015-03-19T20:20:15Z</dcterms:modified>
</cp:coreProperties>
</file>