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9" i="1" l="1"/>
  <c r="D44" i="1" s="1"/>
  <c r="C40" i="1"/>
  <c r="D45" i="1" s="1"/>
  <c r="C41" i="1"/>
  <c r="D46" i="1" s="1"/>
  <c r="B40" i="1"/>
  <c r="C45" i="1" s="1"/>
  <c r="B41" i="1"/>
  <c r="C46" i="1" s="1"/>
  <c r="B39" i="1"/>
  <c r="C44" i="1" s="1"/>
  <c r="D49" i="1" l="1"/>
  <c r="D50" i="1"/>
  <c r="C50" i="1"/>
  <c r="C49" i="1"/>
  <c r="D51" i="1"/>
  <c r="D52" i="1"/>
  <c r="C52" i="1"/>
  <c r="C51" i="1"/>
  <c r="D47" i="1"/>
  <c r="D48" i="1"/>
  <c r="C48" i="1"/>
  <c r="C47" i="1"/>
  <c r="E17" i="1" l="1"/>
  <c r="F17" i="1"/>
  <c r="F18" i="1"/>
  <c r="E18" i="1"/>
  <c r="E26" i="1"/>
  <c r="F26" i="1"/>
  <c r="E28" i="1"/>
  <c r="F28" i="1"/>
  <c r="E36" i="1"/>
  <c r="E37" i="1"/>
  <c r="F36" i="1"/>
  <c r="F37" i="1"/>
  <c r="F35" i="1"/>
  <c r="E35" i="1"/>
  <c r="F27" i="1"/>
  <c r="O26" i="1" s="1"/>
  <c r="E27" i="1"/>
  <c r="N26" i="1" s="1"/>
  <c r="F19" i="1"/>
  <c r="E19" i="1"/>
  <c r="O27" i="1" l="1"/>
  <c r="N27" i="1"/>
  <c r="O18" i="1"/>
  <c r="O17" i="1"/>
  <c r="N18" i="1"/>
  <c r="N17" i="1"/>
  <c r="O36" i="1"/>
  <c r="O35" i="1"/>
  <c r="N36" i="1"/>
  <c r="N35" i="1"/>
  <c r="P35" i="1"/>
  <c r="P26" i="1"/>
  <c r="P27" i="1"/>
  <c r="P17" i="1"/>
  <c r="P18" i="1"/>
  <c r="P36" i="1"/>
</calcChain>
</file>

<file path=xl/sharedStrings.xml><?xml version="1.0" encoding="utf-8"?>
<sst xmlns="http://schemas.openxmlformats.org/spreadsheetml/2006/main" count="62" uniqueCount="41">
  <si>
    <t>DELTA undulator Hall probe assembly</t>
  </si>
  <si>
    <t>Measurements of probe angles</t>
  </si>
  <si>
    <t>Probe zero offsets:</t>
  </si>
  <si>
    <t>S/N 119</t>
  </si>
  <si>
    <t>S/N 120</t>
  </si>
  <si>
    <t>X</t>
  </si>
  <si>
    <t>Y</t>
  </si>
  <si>
    <t>Z</t>
  </si>
  <si>
    <t>1. Z-probe along the field</t>
  </si>
  <si>
    <t>2. Y-probe along the field</t>
  </si>
  <si>
    <t xml:space="preserve">3. X-probe opposite the field </t>
  </si>
  <si>
    <t>Offset corrected</t>
  </si>
  <si>
    <r>
      <t>∆</t>
    </r>
    <r>
      <rPr>
        <vertAlign val="subscript"/>
        <sz val="11"/>
        <color theme="1"/>
        <rFont val="Broadway"/>
        <family val="5"/>
      </rPr>
      <t>119-120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</si>
  <si>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</si>
  <si>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</si>
  <si>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</si>
  <si>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</si>
  <si>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</si>
  <si>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</si>
  <si>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t>XZ</t>
  </si>
  <si>
    <t>YZ</t>
  </si>
  <si>
    <t>ZZ</t>
  </si>
  <si>
    <t>XY</t>
  </si>
  <si>
    <t>YY</t>
  </si>
  <si>
    <t>ZY</t>
  </si>
  <si>
    <t>XX</t>
  </si>
  <si>
    <t>YX</t>
  </si>
  <si>
    <t>ZX</t>
  </si>
  <si>
    <t>S/N120</t>
  </si>
  <si>
    <t>Xr</t>
  </si>
  <si>
    <t>Xy</t>
  </si>
  <si>
    <t>Yr</t>
  </si>
  <si>
    <t>Yp</t>
  </si>
  <si>
    <t>Zp</t>
  </si>
  <si>
    <t>Zy</t>
  </si>
  <si>
    <t>Bc*Sy</t>
  </si>
  <si>
    <t>Bc*Sx</t>
  </si>
  <si>
    <t>Bc*Sz</t>
  </si>
  <si>
    <t>Sqx</t>
  </si>
  <si>
    <t>Sqy</t>
  </si>
  <si>
    <t>Sqz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</si>
</sst>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Broadway"/>
      <family val="5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23</xdr:row>
      <xdr:rowOff>152400</xdr:rowOff>
    </xdr:from>
    <xdr:ext cx="270908" cy="280205"/>
    <xdr:sp macro="" textlink="">
      <xdr:nvSpPr>
        <xdr:cNvPr id="13" name="TextBox 12"/>
        <xdr:cNvSpPr txBox="1"/>
      </xdr:nvSpPr>
      <xdr:spPr>
        <a:xfrm>
          <a:off x="3933825" y="45815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6</xdr:col>
      <xdr:colOff>600075</xdr:colOff>
      <xdr:row>22</xdr:row>
      <xdr:rowOff>76200</xdr:rowOff>
    </xdr:from>
    <xdr:to>
      <xdr:col>10</xdr:col>
      <xdr:colOff>219075</xdr:colOff>
      <xdr:row>28</xdr:row>
      <xdr:rowOff>70655</xdr:rowOff>
    </xdr:to>
    <xdr:grpSp>
      <xdr:nvGrpSpPr>
        <xdr:cNvPr id="23" name="Group 22"/>
        <xdr:cNvGrpSpPr/>
      </xdr:nvGrpSpPr>
      <xdr:grpSpPr>
        <a:xfrm>
          <a:off x="4257675" y="4419600"/>
          <a:ext cx="2057400" cy="1213655"/>
          <a:chOff x="3295650" y="838200"/>
          <a:chExt cx="2057400" cy="1137455"/>
        </a:xfrm>
      </xdr:grpSpPr>
      <xdr:sp macro="" textlink="">
        <xdr:nvSpPr>
          <xdr:cNvPr id="2" name="Rectangle 1"/>
          <xdr:cNvSpPr/>
        </xdr:nvSpPr>
        <xdr:spPr>
          <a:xfrm>
            <a:off x="3667125" y="1428750"/>
            <a:ext cx="1685925" cy="1238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" name="Straight Arrow Connector 3"/>
          <xdr:cNvCxnSpPr/>
        </xdr:nvCxnSpPr>
        <xdr:spPr>
          <a:xfrm flipV="1">
            <a:off x="3295650" y="981075"/>
            <a:ext cx="9525" cy="771525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3400425" y="148590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3952875" y="895350"/>
            <a:ext cx="9526" cy="6000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4038600" y="83820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305175" y="120015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362325" y="933450"/>
            <a:ext cx="50462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3810000" y="1676400"/>
            <a:ext cx="42954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5" name="Straight Arrow Connector 14"/>
          <xdr:cNvCxnSpPr/>
        </xdr:nvCxnSpPr>
        <xdr:spPr>
          <a:xfrm flipH="1">
            <a:off x="3590925" y="1495426"/>
            <a:ext cx="371476" cy="34289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/>
          <xdr:cNvSpPr txBox="1"/>
        </xdr:nvSpPr>
        <xdr:spPr>
          <a:xfrm>
            <a:off x="3324225" y="1695450"/>
            <a:ext cx="2694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21" name="Arc 20"/>
          <xdr:cNvSpPr/>
        </xdr:nvSpPr>
        <xdr:spPr>
          <a:xfrm rot="16549467">
            <a:off x="3629025" y="1181101"/>
            <a:ext cx="523875" cy="552450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Arc 21"/>
          <xdr:cNvSpPr/>
        </xdr:nvSpPr>
        <xdr:spPr>
          <a:xfrm rot="15158097">
            <a:off x="3781425" y="1333501"/>
            <a:ext cx="523875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6</xdr:col>
      <xdr:colOff>209550</xdr:colOff>
      <xdr:row>12</xdr:row>
      <xdr:rowOff>142875</xdr:rowOff>
    </xdr:from>
    <xdr:ext cx="270908" cy="280205"/>
    <xdr:sp macro="" textlink="">
      <xdr:nvSpPr>
        <xdr:cNvPr id="24" name="TextBox 23"/>
        <xdr:cNvSpPr txBox="1"/>
      </xdr:nvSpPr>
      <xdr:spPr>
        <a:xfrm>
          <a:off x="3867150" y="24765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555225</xdr:colOff>
      <xdr:row>7</xdr:row>
      <xdr:rowOff>16278</xdr:rowOff>
    </xdr:from>
    <xdr:to>
      <xdr:col>8</xdr:col>
      <xdr:colOff>69450</xdr:colOff>
      <xdr:row>15</xdr:row>
      <xdr:rowOff>178203</xdr:rowOff>
    </xdr:to>
    <xdr:sp macro="" textlink="">
      <xdr:nvSpPr>
        <xdr:cNvPr id="26" name="Rectangle 25"/>
        <xdr:cNvSpPr/>
      </xdr:nvSpPr>
      <xdr:spPr>
        <a:xfrm rot="16200000">
          <a:off x="4041375" y="2178453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545701</xdr:colOff>
      <xdr:row>12</xdr:row>
      <xdr:rowOff>66675</xdr:rowOff>
    </xdr:from>
    <xdr:to>
      <xdr:col>6</xdr:col>
      <xdr:colOff>552450</xdr:colOff>
      <xdr:row>16</xdr:row>
      <xdr:rowOff>82954</xdr:rowOff>
    </xdr:to>
    <xdr:cxnSp macro="">
      <xdr:nvCxnSpPr>
        <xdr:cNvPr id="27" name="Straight Arrow Connector 26"/>
        <xdr:cNvCxnSpPr/>
      </xdr:nvCxnSpPr>
      <xdr:spPr>
        <a:xfrm flipV="1">
          <a:off x="4203301" y="2400300"/>
          <a:ext cx="6749" cy="778279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2775</xdr:colOff>
      <xdr:row>14</xdr:row>
      <xdr:rowOff>73428</xdr:rowOff>
    </xdr:from>
    <xdr:to>
      <xdr:col>8</xdr:col>
      <xdr:colOff>2775</xdr:colOff>
      <xdr:row>17</xdr:row>
      <xdr:rowOff>63903</xdr:rowOff>
    </xdr:to>
    <xdr:cxnSp macro="">
      <xdr:nvCxnSpPr>
        <xdr:cNvPr id="28" name="Straight Arrow Connector 27"/>
        <xdr:cNvCxnSpPr/>
      </xdr:nvCxnSpPr>
      <xdr:spPr>
        <a:xfrm rot="16200000" flipH="1">
          <a:off x="4598587" y="3069041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21824</xdr:colOff>
      <xdr:row>14</xdr:row>
      <xdr:rowOff>73428</xdr:rowOff>
    </xdr:from>
    <xdr:to>
      <xdr:col>8</xdr:col>
      <xdr:colOff>12299</xdr:colOff>
      <xdr:row>14</xdr:row>
      <xdr:rowOff>82954</xdr:rowOff>
    </xdr:to>
    <xdr:cxnSp macro="">
      <xdr:nvCxnSpPr>
        <xdr:cNvPr id="29" name="Straight Arrow Connector 28"/>
        <xdr:cNvCxnSpPr/>
      </xdr:nvCxnSpPr>
      <xdr:spPr>
        <a:xfrm rot="16200000" flipH="1" flipV="1">
          <a:off x="4584299" y="2492778"/>
          <a:ext cx="9526" cy="600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48665</xdr:colOff>
      <xdr:row>12</xdr:row>
      <xdr:rowOff>162964</xdr:rowOff>
    </xdr:from>
    <xdr:to>
      <xdr:col>7</xdr:col>
      <xdr:colOff>313289</xdr:colOff>
      <xdr:row>14</xdr:row>
      <xdr:rowOff>62169</xdr:rowOff>
    </xdr:to>
    <xdr:sp macro="" textlink="">
      <xdr:nvSpPr>
        <xdr:cNvPr id="30" name="TextBox 29"/>
        <xdr:cNvSpPr txBox="1"/>
      </xdr:nvSpPr>
      <xdr:spPr>
        <a:xfrm>
          <a:off x="4315865" y="2496589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334415</xdr:colOff>
      <xdr:row>16</xdr:row>
      <xdr:rowOff>77239</xdr:rowOff>
    </xdr:from>
    <xdr:to>
      <xdr:col>7</xdr:col>
      <xdr:colOff>599039</xdr:colOff>
      <xdr:row>17</xdr:row>
      <xdr:rowOff>166944</xdr:rowOff>
    </xdr:to>
    <xdr:sp macro="" textlink="">
      <xdr:nvSpPr>
        <xdr:cNvPr id="31" name="TextBox 30"/>
        <xdr:cNvSpPr txBox="1"/>
      </xdr:nvSpPr>
      <xdr:spPr>
        <a:xfrm>
          <a:off x="4601615" y="3172864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6</xdr:col>
      <xdr:colOff>528740</xdr:colOff>
      <xdr:row>15</xdr:row>
      <xdr:rowOff>52489</xdr:rowOff>
    </xdr:from>
    <xdr:to>
      <xdr:col>7</xdr:col>
      <xdr:colOff>423765</xdr:colOff>
      <xdr:row>16</xdr:row>
      <xdr:rowOff>142194</xdr:rowOff>
    </xdr:to>
    <xdr:sp macro="" textlink="">
      <xdr:nvSpPr>
        <xdr:cNvPr id="32" name="TextBox 31"/>
        <xdr:cNvSpPr txBox="1"/>
      </xdr:nvSpPr>
      <xdr:spPr>
        <a:xfrm>
          <a:off x="4186340" y="2957614"/>
          <a:ext cx="5046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Pitch</a:t>
          </a:r>
        </a:p>
      </xdr:txBody>
    </xdr:sp>
    <xdr:clientData/>
  </xdr:twoCellAnchor>
  <xdr:twoCellAnchor>
    <xdr:from>
      <xdr:col>8</xdr:col>
      <xdr:colOff>109082</xdr:colOff>
      <xdr:row>16</xdr:row>
      <xdr:rowOff>118605</xdr:rowOff>
    </xdr:from>
    <xdr:to>
      <xdr:col>8</xdr:col>
      <xdr:colOff>538623</xdr:colOff>
      <xdr:row>18</xdr:row>
      <xdr:rowOff>17810</xdr:rowOff>
    </xdr:to>
    <xdr:sp macro="" textlink="">
      <xdr:nvSpPr>
        <xdr:cNvPr id="33" name="TextBox 32"/>
        <xdr:cNvSpPr txBox="1"/>
      </xdr:nvSpPr>
      <xdr:spPr>
        <a:xfrm>
          <a:off x="4985882" y="321423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  <xdr:twoCellAnchor>
    <xdr:from>
      <xdr:col>8</xdr:col>
      <xdr:colOff>12300</xdr:colOff>
      <xdr:row>14</xdr:row>
      <xdr:rowOff>73428</xdr:rowOff>
    </xdr:from>
    <xdr:to>
      <xdr:col>8</xdr:col>
      <xdr:colOff>355199</xdr:colOff>
      <xdr:row>16</xdr:row>
      <xdr:rowOff>63904</xdr:rowOff>
    </xdr:to>
    <xdr:cxnSp macro="">
      <xdr:nvCxnSpPr>
        <xdr:cNvPr id="34" name="Straight Arrow Connector 33"/>
        <xdr:cNvCxnSpPr/>
      </xdr:nvCxnSpPr>
      <xdr:spPr>
        <a:xfrm rot="16200000" flipH="1">
          <a:off x="4874812" y="2802341"/>
          <a:ext cx="371476" cy="3428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293911</xdr:colOff>
      <xdr:row>14</xdr:row>
      <xdr:rowOff>93884</xdr:rowOff>
    </xdr:from>
    <xdr:to>
      <xdr:col>8</xdr:col>
      <xdr:colOff>563344</xdr:colOff>
      <xdr:row>15</xdr:row>
      <xdr:rowOff>183589</xdr:rowOff>
    </xdr:to>
    <xdr:sp macro="" textlink="">
      <xdr:nvSpPr>
        <xdr:cNvPr id="35" name="TextBox 34"/>
        <xdr:cNvSpPr txBox="1"/>
      </xdr:nvSpPr>
      <xdr:spPr>
        <a:xfrm>
          <a:off x="5170711" y="2808509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321863</xdr:colOff>
      <xdr:row>13</xdr:row>
      <xdr:rowOff>59141</xdr:rowOff>
    </xdr:from>
    <xdr:to>
      <xdr:col>8</xdr:col>
      <xdr:colOff>236138</xdr:colOff>
      <xdr:row>16</xdr:row>
      <xdr:rowOff>40091</xdr:rowOff>
    </xdr:to>
    <xdr:sp macro="" textlink="">
      <xdr:nvSpPr>
        <xdr:cNvPr id="36" name="Arc 35"/>
        <xdr:cNvSpPr/>
      </xdr:nvSpPr>
      <xdr:spPr>
        <a:xfrm rot="11149467">
          <a:off x="4589063" y="2583266"/>
          <a:ext cx="523875" cy="552450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467542</xdr:colOff>
      <xdr:row>14</xdr:row>
      <xdr:rowOff>4448</xdr:rowOff>
    </xdr:from>
    <xdr:to>
      <xdr:col>8</xdr:col>
      <xdr:colOff>171364</xdr:colOff>
      <xdr:row>16</xdr:row>
      <xdr:rowOff>73884</xdr:rowOff>
    </xdr:to>
    <xdr:sp macro="" textlink="">
      <xdr:nvSpPr>
        <xdr:cNvPr id="37" name="Arc 36"/>
        <xdr:cNvSpPr/>
      </xdr:nvSpPr>
      <xdr:spPr>
        <a:xfrm rot="5701690">
          <a:off x="4666235" y="2787580"/>
          <a:ext cx="450436" cy="313422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304800</xdr:colOff>
      <xdr:row>32</xdr:row>
      <xdr:rowOff>152400</xdr:rowOff>
    </xdr:from>
    <xdr:ext cx="270908" cy="280205"/>
    <xdr:sp macro="" textlink="">
      <xdr:nvSpPr>
        <xdr:cNvPr id="39" name="TextBox 38"/>
        <xdr:cNvSpPr txBox="1"/>
      </xdr:nvSpPr>
      <xdr:spPr>
        <a:xfrm>
          <a:off x="3962400" y="62960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514350</xdr:colOff>
      <xdr:row>34</xdr:row>
      <xdr:rowOff>95250</xdr:rowOff>
    </xdr:from>
    <xdr:to>
      <xdr:col>10</xdr:col>
      <xdr:colOff>371475</xdr:colOff>
      <xdr:row>35</xdr:row>
      <xdr:rowOff>28575</xdr:rowOff>
    </xdr:to>
    <xdr:sp macro="" textlink="">
      <xdr:nvSpPr>
        <xdr:cNvPr id="41" name="Rectangle 40"/>
        <xdr:cNvSpPr/>
      </xdr:nvSpPr>
      <xdr:spPr>
        <a:xfrm>
          <a:off x="4781550" y="6619875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28575</xdr:rowOff>
    </xdr:from>
    <xdr:to>
      <xdr:col>7</xdr:col>
      <xdr:colOff>28575</xdr:colOff>
      <xdr:row>36</xdr:row>
      <xdr:rowOff>38100</xdr:rowOff>
    </xdr:to>
    <xdr:cxnSp macro="">
      <xdr:nvCxnSpPr>
        <xdr:cNvPr id="42" name="Straight Arrow Connector 41"/>
        <xdr:cNvCxnSpPr/>
      </xdr:nvCxnSpPr>
      <xdr:spPr>
        <a:xfrm flipV="1">
          <a:off x="4286250" y="6172200"/>
          <a:ext cx="9525" cy="771525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34</xdr:row>
      <xdr:rowOff>152400</xdr:rowOff>
    </xdr:from>
    <xdr:to>
      <xdr:col>8</xdr:col>
      <xdr:colOff>200025</xdr:colOff>
      <xdr:row>34</xdr:row>
      <xdr:rowOff>152400</xdr:rowOff>
    </xdr:to>
    <xdr:cxnSp macro="">
      <xdr:nvCxnSpPr>
        <xdr:cNvPr id="43" name="Straight Arrow Connector 42"/>
        <xdr:cNvCxnSpPr/>
      </xdr:nvCxnSpPr>
      <xdr:spPr>
        <a:xfrm flipH="1">
          <a:off x="4514850" y="6677025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200027</xdr:colOff>
      <xdr:row>34</xdr:row>
      <xdr:rowOff>161926</xdr:rowOff>
    </xdr:from>
    <xdr:to>
      <xdr:col>8</xdr:col>
      <xdr:colOff>209550</xdr:colOff>
      <xdr:row>39</xdr:row>
      <xdr:rowOff>38100</xdr:rowOff>
    </xdr:to>
    <xdr:cxnSp macro="">
      <xdr:nvCxnSpPr>
        <xdr:cNvPr id="44" name="Straight Arrow Connector 43"/>
        <xdr:cNvCxnSpPr/>
      </xdr:nvCxnSpPr>
      <xdr:spPr>
        <a:xfrm>
          <a:off x="5076827" y="6686551"/>
          <a:ext cx="9523" cy="828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36</xdr:row>
      <xdr:rowOff>161925</xdr:rowOff>
    </xdr:from>
    <xdr:to>
      <xdr:col>7</xdr:col>
      <xdr:colOff>340824</xdr:colOff>
      <xdr:row>38</xdr:row>
      <xdr:rowOff>61130</xdr:rowOff>
    </xdr:to>
    <xdr:sp macro="" textlink="">
      <xdr:nvSpPr>
        <xdr:cNvPr id="45" name="TextBox 44"/>
        <xdr:cNvSpPr txBox="1"/>
      </xdr:nvSpPr>
      <xdr:spPr>
        <a:xfrm>
          <a:off x="4343400" y="7067550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152400</xdr:colOff>
      <xdr:row>33</xdr:row>
      <xdr:rowOff>57150</xdr:rowOff>
    </xdr:from>
    <xdr:to>
      <xdr:col>7</xdr:col>
      <xdr:colOff>417024</xdr:colOff>
      <xdr:row>34</xdr:row>
      <xdr:rowOff>146855</xdr:rowOff>
    </xdr:to>
    <xdr:sp macro="" textlink="">
      <xdr:nvSpPr>
        <xdr:cNvPr id="46" name="TextBox 45"/>
        <xdr:cNvSpPr txBox="1"/>
      </xdr:nvSpPr>
      <xdr:spPr>
        <a:xfrm>
          <a:off x="4419600" y="6391275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7</xdr:col>
      <xdr:colOff>200025</xdr:colOff>
      <xdr:row>37</xdr:row>
      <xdr:rowOff>171450</xdr:rowOff>
    </xdr:from>
    <xdr:to>
      <xdr:col>8</xdr:col>
      <xdr:colOff>19966</xdr:colOff>
      <xdr:row>39</xdr:row>
      <xdr:rowOff>70655</xdr:rowOff>
    </xdr:to>
    <xdr:sp macro="" textlink="">
      <xdr:nvSpPr>
        <xdr:cNvPr id="48" name="TextBox 47"/>
        <xdr:cNvSpPr txBox="1"/>
      </xdr:nvSpPr>
      <xdr:spPr>
        <a:xfrm>
          <a:off x="4467225" y="7267575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Roll</a:t>
          </a:r>
        </a:p>
      </xdr:txBody>
    </xdr:sp>
    <xdr:clientData/>
  </xdr:twoCellAnchor>
  <xdr:twoCellAnchor>
    <xdr:from>
      <xdr:col>7</xdr:col>
      <xdr:colOff>314325</xdr:colOff>
      <xdr:row>34</xdr:row>
      <xdr:rowOff>161926</xdr:rowOff>
    </xdr:from>
    <xdr:to>
      <xdr:col>8</xdr:col>
      <xdr:colOff>200026</xdr:colOff>
      <xdr:row>37</xdr:row>
      <xdr:rowOff>38100</xdr:rowOff>
    </xdr:to>
    <xdr:cxnSp macro="">
      <xdr:nvCxnSpPr>
        <xdr:cNvPr id="49" name="Straight Arrow Connector 48"/>
        <xdr:cNvCxnSpPr/>
      </xdr:nvCxnSpPr>
      <xdr:spPr>
        <a:xfrm flipH="1">
          <a:off x="4581525" y="6686551"/>
          <a:ext cx="495301" cy="447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37</xdr:row>
      <xdr:rowOff>85725</xdr:rowOff>
    </xdr:from>
    <xdr:to>
      <xdr:col>8</xdr:col>
      <xdr:colOff>526608</xdr:colOff>
      <xdr:row>38</xdr:row>
      <xdr:rowOff>175430</xdr:rowOff>
    </xdr:to>
    <xdr:sp macro="" textlink="">
      <xdr:nvSpPr>
        <xdr:cNvPr id="50" name="TextBox 49"/>
        <xdr:cNvSpPr txBox="1"/>
      </xdr:nvSpPr>
      <xdr:spPr>
        <a:xfrm>
          <a:off x="5133975" y="7181850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431646</xdr:colOff>
      <xdr:row>34</xdr:row>
      <xdr:rowOff>17920</xdr:rowOff>
    </xdr:from>
    <xdr:to>
      <xdr:col>8</xdr:col>
      <xdr:colOff>330353</xdr:colOff>
      <xdr:row>37</xdr:row>
      <xdr:rowOff>172580</xdr:rowOff>
    </xdr:to>
    <xdr:sp macro="" textlink="">
      <xdr:nvSpPr>
        <xdr:cNvPr id="51" name="Arc 50"/>
        <xdr:cNvSpPr/>
      </xdr:nvSpPr>
      <xdr:spPr>
        <a:xfrm rot="14592545" flipH="1">
          <a:off x="4589920" y="6680046"/>
          <a:ext cx="726160" cy="508307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421097</xdr:colOff>
      <xdr:row>34</xdr:row>
      <xdr:rowOff>33762</xdr:rowOff>
    </xdr:from>
    <xdr:to>
      <xdr:col>9</xdr:col>
      <xdr:colOff>74200</xdr:colOff>
      <xdr:row>36</xdr:row>
      <xdr:rowOff>185312</xdr:rowOff>
    </xdr:to>
    <xdr:sp macro="" textlink="">
      <xdr:nvSpPr>
        <xdr:cNvPr id="52" name="Arc 51"/>
        <xdr:cNvSpPr/>
      </xdr:nvSpPr>
      <xdr:spPr>
        <a:xfrm rot="11956117">
          <a:off x="4688297" y="6558387"/>
          <a:ext cx="872303" cy="532550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9525</xdr:rowOff>
    </xdr:from>
    <xdr:to>
      <xdr:col>7</xdr:col>
      <xdr:colOff>439066</xdr:colOff>
      <xdr:row>36</xdr:row>
      <xdr:rowOff>99230</xdr:rowOff>
    </xdr:to>
    <xdr:sp macro="" textlink="">
      <xdr:nvSpPr>
        <xdr:cNvPr id="56" name="TextBox 55"/>
        <xdr:cNvSpPr txBox="1"/>
      </xdr:nvSpPr>
      <xdr:spPr>
        <a:xfrm>
          <a:off x="4276725" y="672465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2"/>
  <sheetViews>
    <sheetView tabSelected="1" topLeftCell="A19" workbookViewId="0">
      <selection activeCell="N35" sqref="N35"/>
    </sheetView>
  </sheetViews>
  <sheetFormatPr defaultRowHeight="15" x14ac:dyDescent="0.25"/>
  <sheetData>
    <row r="3" spans="1:16" ht="18.75" x14ac:dyDescent="0.3">
      <c r="A3" s="2" t="s">
        <v>0</v>
      </c>
      <c r="B3" s="2"/>
      <c r="C3" s="2"/>
      <c r="D3" s="2"/>
    </row>
    <row r="4" spans="1:16" x14ac:dyDescent="0.25">
      <c r="A4" s="1" t="s">
        <v>1</v>
      </c>
      <c r="B4" s="1"/>
      <c r="C4" s="1"/>
    </row>
    <row r="6" spans="1:16" x14ac:dyDescent="0.25">
      <c r="B6" s="1" t="s">
        <v>2</v>
      </c>
      <c r="C6" s="1"/>
    </row>
    <row r="7" spans="1:16" x14ac:dyDescent="0.25">
      <c r="B7" s="1" t="s">
        <v>3</v>
      </c>
      <c r="C7" s="1" t="s">
        <v>4</v>
      </c>
    </row>
    <row r="8" spans="1:16" x14ac:dyDescent="0.25">
      <c r="A8" s="1" t="s">
        <v>5</v>
      </c>
      <c r="B8">
        <v>1.64</v>
      </c>
      <c r="C8">
        <v>2.3199999999999998</v>
      </c>
    </row>
    <row r="9" spans="1:16" x14ac:dyDescent="0.25">
      <c r="A9" s="1" t="s">
        <v>6</v>
      </c>
      <c r="B9">
        <v>0.18</v>
      </c>
      <c r="C9">
        <v>-1.18</v>
      </c>
    </row>
    <row r="10" spans="1:16" x14ac:dyDescent="0.25">
      <c r="A10" s="1" t="s">
        <v>7</v>
      </c>
      <c r="B10">
        <v>0.13</v>
      </c>
      <c r="C10">
        <v>0.66</v>
      </c>
    </row>
    <row r="13" spans="1:16" x14ac:dyDescent="0.25">
      <c r="A13" s="1" t="s">
        <v>8</v>
      </c>
    </row>
    <row r="14" spans="1:16" x14ac:dyDescent="0.25">
      <c r="E14" s="1" t="s">
        <v>11</v>
      </c>
    </row>
    <row r="15" spans="1:16" ht="17.25" x14ac:dyDescent="0.3">
      <c r="B15" s="1" t="s">
        <v>3</v>
      </c>
      <c r="C15" s="1" t="s">
        <v>4</v>
      </c>
      <c r="E15" s="1" t="s">
        <v>3</v>
      </c>
      <c r="F15" s="1" t="s">
        <v>4</v>
      </c>
      <c r="N15" s="1" t="s">
        <v>3</v>
      </c>
      <c r="O15" s="1" t="s">
        <v>4</v>
      </c>
      <c r="P15" s="4" t="s">
        <v>12</v>
      </c>
    </row>
    <row r="17" spans="1:16" ht="18" x14ac:dyDescent="0.35">
      <c r="A17" s="1" t="s">
        <v>19</v>
      </c>
      <c r="B17" s="3">
        <v>19.28</v>
      </c>
      <c r="C17" s="3">
        <v>-85.1</v>
      </c>
      <c r="E17">
        <f>B17-B8</f>
        <v>17.64</v>
      </c>
      <c r="F17">
        <f>C17-C8</f>
        <v>-87.419999999999987</v>
      </c>
      <c r="M17" s="1" t="s">
        <v>13</v>
      </c>
      <c r="N17">
        <f>ASIN(-E18/E19/1000)*180/PI()</f>
        <v>0.19422068014263663</v>
      </c>
      <c r="O17">
        <f>ASIN(-F18/F19/1000)*180/PI()</f>
        <v>8.5232377509383325E-2</v>
      </c>
      <c r="P17">
        <f>N17-O17</f>
        <v>0.10898830263325331</v>
      </c>
    </row>
    <row r="18" spans="1:16" ht="18" x14ac:dyDescent="0.35">
      <c r="A18" s="1" t="s">
        <v>20</v>
      </c>
      <c r="B18" s="3">
        <v>-17.059999999999999</v>
      </c>
      <c r="C18" s="3">
        <v>-8.73</v>
      </c>
      <c r="E18">
        <f t="shared" ref="E18:F18" si="0">B18-B9</f>
        <v>-17.239999999999998</v>
      </c>
      <c r="F18">
        <f t="shared" si="0"/>
        <v>-7.5500000000000007</v>
      </c>
      <c r="M18" s="1" t="s">
        <v>14</v>
      </c>
      <c r="N18">
        <f>ASIN(-E17/E19/1000)*180/PI()</f>
        <v>-0.19872697828987193</v>
      </c>
      <c r="O18">
        <f>ASIN(-F17/F19/1000)*180/PI()</f>
        <v>0.98693777129478988</v>
      </c>
      <c r="P18">
        <f>N18-O18</f>
        <v>-1.1856647495846617</v>
      </c>
    </row>
    <row r="19" spans="1:16" x14ac:dyDescent="0.25">
      <c r="A19" s="1" t="s">
        <v>21</v>
      </c>
      <c r="B19" s="3">
        <v>5.0860000000000003</v>
      </c>
      <c r="C19" s="3">
        <v>5.0759999999999996</v>
      </c>
      <c r="E19">
        <f>B19-B10/1000</f>
        <v>5.0858699999999999</v>
      </c>
      <c r="F19">
        <f>C19-C10/1000</f>
        <v>5.0753399999999997</v>
      </c>
      <c r="M19" s="1"/>
    </row>
    <row r="22" spans="1:16" x14ac:dyDescent="0.25">
      <c r="A22" s="1" t="s">
        <v>9</v>
      </c>
    </row>
    <row r="23" spans="1:16" x14ac:dyDescent="0.25">
      <c r="E23" s="1" t="s">
        <v>11</v>
      </c>
    </row>
    <row r="24" spans="1:16" x14ac:dyDescent="0.25">
      <c r="B24" s="1" t="s">
        <v>3</v>
      </c>
      <c r="C24" s="1" t="s">
        <v>4</v>
      </c>
      <c r="E24" s="1" t="s">
        <v>3</v>
      </c>
      <c r="F24" s="1" t="s">
        <v>4</v>
      </c>
      <c r="N24" s="1" t="s">
        <v>3</v>
      </c>
      <c r="O24" s="1" t="s">
        <v>4</v>
      </c>
    </row>
    <row r="26" spans="1:16" ht="18" x14ac:dyDescent="0.35">
      <c r="A26" s="1" t="s">
        <v>22</v>
      </c>
      <c r="B26" s="3">
        <v>-22</v>
      </c>
      <c r="C26" s="3">
        <v>-35.700000000000003</v>
      </c>
      <c r="E26">
        <f>B26-B8</f>
        <v>-23.64</v>
      </c>
      <c r="F26">
        <f>C26-C8</f>
        <v>-38.020000000000003</v>
      </c>
      <c r="M26" s="1" t="s">
        <v>15</v>
      </c>
      <c r="N26">
        <f>ASIN(E28/E27/1000)*180/PI()</f>
        <v>-8.040015750141255E-2</v>
      </c>
      <c r="O26">
        <f>ASIN(F28/F27/1000)*180/PI()</f>
        <v>-0.10847593043308131</v>
      </c>
      <c r="P26">
        <f>N26-O26</f>
        <v>2.8075772931668755E-2</v>
      </c>
    </row>
    <row r="27" spans="1:16" ht="18" x14ac:dyDescent="0.35">
      <c r="A27" s="1" t="s">
        <v>23</v>
      </c>
      <c r="B27" s="3">
        <v>5.0670000000000002</v>
      </c>
      <c r="C27" s="3">
        <v>5.08</v>
      </c>
      <c r="E27">
        <f>B27-B9/1000</f>
        <v>5.0668199999999999</v>
      </c>
      <c r="F27">
        <f>C27-C9/1000</f>
        <v>5.0811799999999998</v>
      </c>
      <c r="M27" s="1" t="s">
        <v>16</v>
      </c>
      <c r="N27">
        <f>ASIN(E26/E27/1000)*180/PI()</f>
        <v>-0.26732292479789371</v>
      </c>
      <c r="O27">
        <f>ASIN(F26/F27/1000)*180/PI()</f>
        <v>-0.4287204674595903</v>
      </c>
      <c r="P27">
        <f>N27-O27</f>
        <v>0.16139754266169659</v>
      </c>
    </row>
    <row r="28" spans="1:16" x14ac:dyDescent="0.25">
      <c r="A28" s="1" t="s">
        <v>24</v>
      </c>
      <c r="B28" s="3">
        <v>-6.98</v>
      </c>
      <c r="C28" s="3">
        <v>-8.9600000000000009</v>
      </c>
      <c r="E28">
        <f t="shared" ref="E28:F28" si="1">B28-B10</f>
        <v>-7.11</v>
      </c>
      <c r="F28">
        <f t="shared" si="1"/>
        <v>-9.620000000000001</v>
      </c>
    </row>
    <row r="31" spans="1:16" x14ac:dyDescent="0.25">
      <c r="A31" s="1" t="s">
        <v>10</v>
      </c>
    </row>
    <row r="32" spans="1:16" x14ac:dyDescent="0.25">
      <c r="E32" s="1" t="s">
        <v>11</v>
      </c>
    </row>
    <row r="33" spans="1:16" x14ac:dyDescent="0.25">
      <c r="B33" s="1" t="s">
        <v>3</v>
      </c>
      <c r="C33" s="1" t="s">
        <v>4</v>
      </c>
      <c r="E33" s="1" t="s">
        <v>3</v>
      </c>
      <c r="F33" s="1" t="s">
        <v>4</v>
      </c>
      <c r="N33" s="1" t="s">
        <v>3</v>
      </c>
      <c r="O33" s="1" t="s">
        <v>4</v>
      </c>
    </row>
    <row r="35" spans="1:16" ht="18" x14ac:dyDescent="0.35">
      <c r="A35" s="1" t="s">
        <v>25</v>
      </c>
      <c r="B35" s="3">
        <v>-5.0819999999999999</v>
      </c>
      <c r="C35" s="3">
        <v>-5.0750000000000002</v>
      </c>
      <c r="E35">
        <f>B35-B8/1000</f>
        <v>-5.0836399999999999</v>
      </c>
      <c r="F35">
        <f>C35-C8/1000</f>
        <v>-5.0773200000000003</v>
      </c>
      <c r="M35" s="1" t="s">
        <v>17</v>
      </c>
      <c r="N35">
        <f>ASIN(E37/E35/1000)*180/PI()</f>
        <v>0.20794341312266809</v>
      </c>
      <c r="O35">
        <f>ASIN(F37/F35/1000)*180/PI()</f>
        <v>-0.16723875156771084</v>
      </c>
      <c r="P35">
        <f>N35-O35</f>
        <v>0.37518216469037891</v>
      </c>
    </row>
    <row r="36" spans="1:16" ht="18" x14ac:dyDescent="0.35">
      <c r="A36" s="1" t="s">
        <v>26</v>
      </c>
      <c r="B36" s="3">
        <v>127.75</v>
      </c>
      <c r="C36" s="3">
        <v>123.59</v>
      </c>
      <c r="E36">
        <f t="shared" ref="E36:F36" si="2">B36-B9</f>
        <v>127.57</v>
      </c>
      <c r="F36">
        <f t="shared" si="2"/>
        <v>124.77000000000001</v>
      </c>
      <c r="M36" s="1" t="s">
        <v>18</v>
      </c>
      <c r="N36">
        <f>ASIN(-E36/E35/1000)*180/PI()</f>
        <v>1.4379440592388539</v>
      </c>
      <c r="O36">
        <f>ASIN(-F36/F35/1000)*180/PI()</f>
        <v>1.4081275375228088</v>
      </c>
      <c r="P36">
        <f>N36-O36</f>
        <v>2.9816521716045097E-2</v>
      </c>
    </row>
    <row r="37" spans="1:16" x14ac:dyDescent="0.25">
      <c r="A37" s="1" t="s">
        <v>27</v>
      </c>
      <c r="B37" s="3">
        <v>-18.32</v>
      </c>
      <c r="C37" s="3">
        <v>15.48</v>
      </c>
      <c r="E37">
        <f t="shared" ref="E37:F37" si="3">B37-B10</f>
        <v>-18.45</v>
      </c>
      <c r="F37">
        <f t="shared" si="3"/>
        <v>14.82</v>
      </c>
    </row>
    <row r="39" spans="1:16" x14ac:dyDescent="0.25">
      <c r="A39" t="s">
        <v>38</v>
      </c>
      <c r="B39">
        <f t="shared" ref="B39:C41" si="4">B35*B35+B26*B26+B17*B17</f>
        <v>881.54512399999999</v>
      </c>
      <c r="C39">
        <f t="shared" si="4"/>
        <v>8542.2556249999998</v>
      </c>
    </row>
    <row r="40" spans="1:16" x14ac:dyDescent="0.25">
      <c r="A40" t="s">
        <v>39</v>
      </c>
      <c r="B40">
        <f t="shared" si="4"/>
        <v>16636.780589000002</v>
      </c>
      <c r="C40">
        <f t="shared" si="4"/>
        <v>15376.5074</v>
      </c>
    </row>
    <row r="41" spans="1:16" x14ac:dyDescent="0.25">
      <c r="A41" t="s">
        <v>40</v>
      </c>
      <c r="B41">
        <f t="shared" si="4"/>
        <v>410.210196</v>
      </c>
      <c r="C41">
        <f t="shared" si="4"/>
        <v>345.67777600000005</v>
      </c>
    </row>
    <row r="43" spans="1:16" x14ac:dyDescent="0.25">
      <c r="C43" s="1" t="s">
        <v>3</v>
      </c>
      <c r="D43" s="1" t="s">
        <v>28</v>
      </c>
    </row>
    <row r="44" spans="1:16" x14ac:dyDescent="0.25">
      <c r="B44" t="s">
        <v>36</v>
      </c>
      <c r="C44">
        <f t="shared" ref="C44:D46" si="5">SQRT((B39+SQRT(B39*B39-4*B26*B26*B17*B17))/2)</f>
        <v>23.677885578712146</v>
      </c>
      <c r="D44">
        <f t="shared" si="5"/>
        <v>85.283278831398334</v>
      </c>
    </row>
    <row r="45" spans="1:16" x14ac:dyDescent="0.25">
      <c r="B45" t="s">
        <v>35</v>
      </c>
      <c r="C45">
        <f t="shared" si="5"/>
        <v>128.98190348933736</v>
      </c>
      <c r="D45">
        <f t="shared" si="5"/>
        <v>124.00153019534919</v>
      </c>
    </row>
    <row r="46" spans="1:16" x14ac:dyDescent="0.25">
      <c r="B46" t="s">
        <v>37</v>
      </c>
      <c r="C46">
        <f t="shared" si="5"/>
        <v>20.177080594225874</v>
      </c>
      <c r="D46">
        <f t="shared" si="5"/>
        <v>18.42787269677051</v>
      </c>
    </row>
    <row r="47" spans="1:16" x14ac:dyDescent="0.25">
      <c r="B47" t="s">
        <v>29</v>
      </c>
      <c r="C47">
        <f>ASIN(B26/C44)</f>
        <v>-1.1920719050973467</v>
      </c>
      <c r="D47">
        <f>ASIN(C26/D44)</f>
        <v>-0.43190862703584904</v>
      </c>
    </row>
    <row r="48" spans="1:16" x14ac:dyDescent="0.25">
      <c r="B48" t="s">
        <v>30</v>
      </c>
      <c r="C48">
        <f>ASIN(B17/C44)</f>
        <v>0.95145655630152159</v>
      </c>
      <c r="D48">
        <f>ASIN(C17/D44)</f>
        <v>-1.5052245405347546</v>
      </c>
    </row>
    <row r="49" spans="2:4" x14ac:dyDescent="0.25">
      <c r="B49" t="s">
        <v>31</v>
      </c>
      <c r="C49">
        <f>ASIN(B36/C45)</f>
        <v>1.4324762511127815</v>
      </c>
      <c r="D49">
        <f>ASIN(C36/D45)</f>
        <v>1.4893029128941573</v>
      </c>
    </row>
    <row r="50" spans="2:4" x14ac:dyDescent="0.25">
      <c r="B50" t="s">
        <v>32</v>
      </c>
      <c r="C50">
        <f>ASIN(B18/C45)</f>
        <v>-0.13265534030920226</v>
      </c>
      <c r="D50">
        <f>ASIN(C18/D45)</f>
        <v>-7.0460645240820019E-2</v>
      </c>
    </row>
    <row r="51" spans="2:4" x14ac:dyDescent="0.25">
      <c r="B51" t="s">
        <v>33</v>
      </c>
      <c r="C51">
        <f>ASIN(B28/C46)</f>
        <v>-0.35323732807464325</v>
      </c>
      <c r="D51">
        <f>ASIN(C28/D46)</f>
        <v>-0.50775875224487943</v>
      </c>
    </row>
    <row r="52" spans="2:4" x14ac:dyDescent="0.25">
      <c r="B52" t="s">
        <v>34</v>
      </c>
      <c r="C52">
        <f>ASIN(B37/C46)</f>
        <v>-1.1383921374383565</v>
      </c>
      <c r="D52">
        <f>ASIN(C37/D46)</f>
        <v>0.99734192606499716</v>
      </c>
    </row>
  </sheetData>
  <pageMargins left="0.7" right="0.7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ylevash</cp:lastModifiedBy>
  <cp:lastPrinted>2014-03-12T19:14:26Z</cp:lastPrinted>
  <dcterms:created xsi:type="dcterms:W3CDTF">2014-03-06T16:53:33Z</dcterms:created>
  <dcterms:modified xsi:type="dcterms:W3CDTF">2014-03-13T18:18:35Z</dcterms:modified>
</cp:coreProperties>
</file>