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830" windowHeight="9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39" i="1" l="1"/>
  <c r="J123" i="1" l="1"/>
  <c r="J124" i="1"/>
  <c r="J125" i="1"/>
  <c r="J126" i="1"/>
  <c r="J127" i="1"/>
  <c r="J128" i="1"/>
  <c r="J129" i="1"/>
  <c r="J130" i="1"/>
  <c r="J131" i="1"/>
  <c r="J132" i="1"/>
  <c r="J133" i="1"/>
  <c r="J122" i="1"/>
  <c r="F123" i="1"/>
  <c r="F124" i="1"/>
  <c r="F125" i="1"/>
  <c r="F126" i="1"/>
  <c r="F127" i="1"/>
  <c r="F128" i="1"/>
  <c r="F129" i="1"/>
  <c r="F130" i="1"/>
  <c r="F131" i="1"/>
  <c r="F132" i="1"/>
  <c r="F133" i="1"/>
  <c r="F122" i="1"/>
  <c r="K123" i="1"/>
  <c r="K124" i="1"/>
  <c r="K125" i="1"/>
  <c r="K126" i="1"/>
  <c r="K127" i="1"/>
  <c r="K128" i="1"/>
  <c r="K129" i="1"/>
  <c r="K130" i="1"/>
  <c r="K131" i="1"/>
  <c r="K132" i="1"/>
  <c r="K133" i="1"/>
  <c r="K122" i="1"/>
  <c r="H123" i="1"/>
  <c r="H124" i="1"/>
  <c r="H125" i="1"/>
  <c r="H126" i="1"/>
  <c r="H127" i="1"/>
  <c r="H128" i="1"/>
  <c r="H129" i="1"/>
  <c r="H130" i="1"/>
  <c r="H131" i="1"/>
  <c r="H132" i="1"/>
  <c r="H133" i="1"/>
  <c r="H122" i="1"/>
  <c r="B26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K118" i="1"/>
  <c r="O37" i="1" l="1"/>
  <c r="O35" i="1"/>
  <c r="O36" i="1"/>
  <c r="O38" i="1"/>
  <c r="O39" i="1"/>
  <c r="O40" i="1"/>
  <c r="O41" i="1"/>
  <c r="O42" i="1"/>
  <c r="O34" i="1"/>
  <c r="O33" i="1"/>
  <c r="O32" i="1"/>
  <c r="O31" i="1"/>
  <c r="O30" i="1"/>
  <c r="O29" i="1"/>
  <c r="O28" i="1"/>
  <c r="O27" i="1"/>
  <c r="O26" i="1"/>
  <c r="M28" i="1" l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7" i="1"/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27" i="1"/>
  <c r="F26" i="1" l="1"/>
  <c r="C26" i="1"/>
  <c r="A26" i="1"/>
</calcChain>
</file>

<file path=xl/sharedStrings.xml><?xml version="1.0" encoding="utf-8"?>
<sst xmlns="http://schemas.openxmlformats.org/spreadsheetml/2006/main" count="22" uniqueCount="18">
  <si>
    <t>SXU-004 Hysteresis measurements</t>
  </si>
  <si>
    <t>Top motors</t>
  </si>
  <si>
    <t>US</t>
  </si>
  <si>
    <t>DS</t>
  </si>
  <si>
    <t>Pole #40</t>
  </si>
  <si>
    <t>Pole #136</t>
  </si>
  <si>
    <t>Gap(mm)</t>
  </si>
  <si>
    <t>Touch Probe(mm)</t>
  </si>
  <si>
    <t>Dig.Mcm(mm)</t>
  </si>
  <si>
    <t>Encdr.(cnts)</t>
  </si>
  <si>
    <t>Motor(mm)</t>
  </si>
  <si>
    <t>M.Raw(cnts)</t>
  </si>
  <si>
    <t>Pitch Corrections</t>
  </si>
  <si>
    <t>Gap</t>
  </si>
  <si>
    <t>Corr(micron)</t>
  </si>
  <si>
    <t>Down</t>
  </si>
  <si>
    <t>Down total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</si>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</sst>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"/>
    <numFmt numFmtId="166" formatCode="0.0000"/>
    <numFmt numFmtId="167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Pole #136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Sheet1!$C$26:$C$33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-2.3902000000000534E-2</c:v>
                </c:pt>
                <c:pt idx="2">
                  <c:v>6.2999999999995282E-3</c:v>
                </c:pt>
                <c:pt idx="3">
                  <c:v>2.597999999999967E-2</c:v>
                </c:pt>
                <c:pt idx="4">
                  <c:v>3.2559999999999256E-2</c:v>
                </c:pt>
                <c:pt idx="5">
                  <c:v>3.281000000000045E-2</c:v>
                </c:pt>
                <c:pt idx="6">
                  <c:v>2.3719999999999963E-2</c:v>
                </c:pt>
                <c:pt idx="7">
                  <c:v>3.1230000000000757E-2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FEF-45CE-987F-A2586AF446F1}"/>
            </c:ext>
          </c:extLst>
        </c:ser>
        <c:ser>
          <c:idx val="3"/>
          <c:order val="1"/>
          <c:tx>
            <c:v>Pole #136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Sheet1!$C$33:$C$42</c:f>
              <c:numCache>
                <c:formatCode>0.00000</c:formatCode>
                <c:ptCount val="10"/>
                <c:pt idx="0">
                  <c:v>3.1230000000000757E-2</c:v>
                </c:pt>
                <c:pt idx="1">
                  <c:v>2.2319999999999673E-2</c:v>
                </c:pt>
                <c:pt idx="2">
                  <c:v>3.8540000000000241E-2</c:v>
                </c:pt>
                <c:pt idx="3">
                  <c:v>3.8079999999999892E-2</c:v>
                </c:pt>
                <c:pt idx="4">
                  <c:v>3.155999999999981E-2</c:v>
                </c:pt>
                <c:pt idx="5">
                  <c:v>1.2199999999999989E-2</c:v>
                </c:pt>
                <c:pt idx="6">
                  <c:v>-7.2600000000004883E-3</c:v>
                </c:pt>
                <c:pt idx="7">
                  <c:v>1.1900000000002464E-3</c:v>
                </c:pt>
                <c:pt idx="8">
                  <c:v>-4.8110000000000319E-2</c:v>
                </c:pt>
                <c:pt idx="9">
                  <c:v>-1.9829999999999792E-2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FEF-45CE-987F-A2586AF4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66720"/>
        <c:axId val="57367296"/>
      </c:scatterChart>
      <c:valAx>
        <c:axId val="573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57367296"/>
        <c:crossesAt val="-5.000000000000001E-2"/>
        <c:crossBetween val="midCat"/>
      </c:valAx>
      <c:valAx>
        <c:axId val="57367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000" sourceLinked="1"/>
        <c:majorTickMark val="out"/>
        <c:minorTickMark val="none"/>
        <c:tickLblPos val="nextTo"/>
        <c:crossAx val="57366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#40 forward</c:v>
          </c:tx>
          <c:marker>
            <c:symbol val="diamond"/>
            <c:size val="7"/>
            <c:spPr>
              <a:solidFill>
                <a:srgbClr val="C00000"/>
              </a:solidFill>
            </c:spPr>
          </c:marker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Sheet1!$B$26:$B$33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-3.3479999999999954E-2</c:v>
                </c:pt>
                <c:pt idx="2">
                  <c:v>-1.6059999999999519E-2</c:v>
                </c:pt>
                <c:pt idx="3">
                  <c:v>3.3000000000003027E-3</c:v>
                </c:pt>
                <c:pt idx="4">
                  <c:v>8.4500000000007347E-3</c:v>
                </c:pt>
                <c:pt idx="5">
                  <c:v>7.7500000000005898E-3</c:v>
                </c:pt>
                <c:pt idx="6">
                  <c:v>-5.2499999999993108E-3</c:v>
                </c:pt>
                <c:pt idx="7">
                  <c:v>2.0699999999997942E-3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40D-4232-8952-2141A3EDBE0B}"/>
            </c:ext>
          </c:extLst>
        </c:ser>
        <c:ser>
          <c:idx val="2"/>
          <c:order val="1"/>
          <c:tx>
            <c:v>Pole #40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Sheet1!$B$33:$B$42</c:f>
              <c:numCache>
                <c:formatCode>0.00000</c:formatCode>
                <c:ptCount val="10"/>
                <c:pt idx="0">
                  <c:v>2.0699999999997942E-3</c:v>
                </c:pt>
                <c:pt idx="1">
                  <c:v>-4.809999999999981E-3</c:v>
                </c:pt>
                <c:pt idx="2">
                  <c:v>1.1830000000000673E-2</c:v>
                </c:pt>
                <c:pt idx="3">
                  <c:v>1.4680000000001137E-2</c:v>
                </c:pt>
                <c:pt idx="4">
                  <c:v>8.8800000000004431E-3</c:v>
                </c:pt>
                <c:pt idx="5">
                  <c:v>-8.8499999999998025E-3</c:v>
                </c:pt>
                <c:pt idx="6">
                  <c:v>-1.9039999999999502E-2</c:v>
                </c:pt>
                <c:pt idx="7">
                  <c:v>6.9100000000004158E-3</c:v>
                </c:pt>
                <c:pt idx="8">
                  <c:v>-4.2319999999999691E-2</c:v>
                </c:pt>
                <c:pt idx="9">
                  <c:v>-2.8349999999999653E-2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40D-4232-8952-2141A3EDB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24576"/>
        <c:axId val="76529664"/>
      </c:scatterChart>
      <c:valAx>
        <c:axId val="6222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76529664"/>
        <c:crossesAt val="-6.0000000000000012E-2"/>
        <c:crossBetween val="midCat"/>
      </c:valAx>
      <c:valAx>
        <c:axId val="76529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000" sourceLinked="1"/>
        <c:majorTickMark val="out"/>
        <c:minorTickMark val="none"/>
        <c:tickLblPos val="nextTo"/>
        <c:crossAx val="6222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Micrometer measurements</a:t>
            </a:r>
          </a:p>
          <a:p>
            <a:pPr>
              <a:defRPr sz="1400"/>
            </a:pPr>
            <a:r>
              <a:rPr lang="en-US" sz="1400"/>
              <a:t>Nut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US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Sheet1!$F$26:$F$33</c:f>
              <c:numCache>
                <c:formatCode>0.000</c:formatCode>
                <c:ptCount val="8"/>
                <c:pt idx="0">
                  <c:v>0</c:v>
                </c:pt>
                <c:pt idx="1">
                  <c:v>-5.9000000000000052E-2</c:v>
                </c:pt>
                <c:pt idx="2">
                  <c:v>-5.4000000000000048E-2</c:v>
                </c:pt>
                <c:pt idx="3">
                  <c:v>-4.8999999999999932E-2</c:v>
                </c:pt>
                <c:pt idx="4">
                  <c:v>-5.400000000000027E-2</c:v>
                </c:pt>
                <c:pt idx="5">
                  <c:v>-5.4999999999999716E-2</c:v>
                </c:pt>
                <c:pt idx="6">
                  <c:v>-6.899999999999995E-2</c:v>
                </c:pt>
                <c:pt idx="7">
                  <c:v>-6.8000000000001393E-2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54B-4467-AC9C-3D192519BBCD}"/>
            </c:ext>
          </c:extLst>
        </c:ser>
        <c:ser>
          <c:idx val="3"/>
          <c:order val="1"/>
          <c:tx>
            <c:v>US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Sheet1!$F$33:$F$42</c:f>
              <c:numCache>
                <c:formatCode>0.000</c:formatCode>
                <c:ptCount val="10"/>
                <c:pt idx="0">
                  <c:v>-6.8000000000001393E-2</c:v>
                </c:pt>
                <c:pt idx="1">
                  <c:v>-4.6999999999999709E-2</c:v>
                </c:pt>
                <c:pt idx="2">
                  <c:v>-3.2000000000000028E-2</c:v>
                </c:pt>
                <c:pt idx="3">
                  <c:v>-2.7000000000000135E-2</c:v>
                </c:pt>
                <c:pt idx="4">
                  <c:v>-2.7000000000000135E-2</c:v>
                </c:pt>
                <c:pt idx="5">
                  <c:v>-3.300000000000014E-2</c:v>
                </c:pt>
                <c:pt idx="6">
                  <c:v>-3.1000000000000028E-2</c:v>
                </c:pt>
                <c:pt idx="7">
                  <c:v>5.0000000000000001E-3</c:v>
                </c:pt>
                <c:pt idx="8">
                  <c:v>-1.2000000000000011E-2</c:v>
                </c:pt>
                <c:pt idx="9">
                  <c:v>-3.9E-2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54B-4467-AC9C-3D192519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31392"/>
        <c:axId val="76531968"/>
      </c:scatterChart>
      <c:valAx>
        <c:axId val="7653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76531968"/>
        <c:crossesAt val="-8.0000000000000016E-2"/>
        <c:crossBetween val="midCat"/>
      </c:valAx>
      <c:valAx>
        <c:axId val="7653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76531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Micrometer measurements</a:t>
            </a:r>
          </a:p>
          <a:p>
            <a:pPr>
              <a:defRPr sz="1400"/>
            </a:pPr>
            <a:r>
              <a:rPr lang="en-US" sz="1400"/>
              <a:t>Nut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DS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Sheet1!$K$26:$K$33</c:f>
              <c:numCache>
                <c:formatCode>0.000</c:formatCode>
                <c:ptCount val="8"/>
                <c:pt idx="0">
                  <c:v>0</c:v>
                </c:pt>
                <c:pt idx="1">
                  <c:v>-4.500000000000004E-2</c:v>
                </c:pt>
                <c:pt idx="2">
                  <c:v>-3.499999999999992E-2</c:v>
                </c:pt>
                <c:pt idx="3">
                  <c:v>-2.8999999999999915E-2</c:v>
                </c:pt>
                <c:pt idx="4">
                  <c:v>-3.1000000000000139E-2</c:v>
                </c:pt>
                <c:pt idx="5">
                  <c:v>-3.2000000000000028E-2</c:v>
                </c:pt>
                <c:pt idx="6">
                  <c:v>-4.3000000000000149E-2</c:v>
                </c:pt>
                <c:pt idx="7">
                  <c:v>-3.9999999999999147E-2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E0-4D90-B0C8-4AD146EA29C7}"/>
            </c:ext>
          </c:extLst>
        </c:ser>
        <c:ser>
          <c:idx val="3"/>
          <c:order val="1"/>
          <c:tx>
            <c:v>DS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Sheet1!$K$33:$K$42</c:f>
              <c:numCache>
                <c:formatCode>0.000</c:formatCode>
                <c:ptCount val="10"/>
                <c:pt idx="0">
                  <c:v>-3.9999999999999147E-2</c:v>
                </c:pt>
                <c:pt idx="1">
                  <c:v>-2.2999999999999687E-2</c:v>
                </c:pt>
                <c:pt idx="2">
                  <c:v>-9.0000000000003411E-3</c:v>
                </c:pt>
                <c:pt idx="3">
                  <c:v>-4.9999999999998934E-3</c:v>
                </c:pt>
                <c:pt idx="4">
                  <c:v>-5.9999999999997833E-3</c:v>
                </c:pt>
                <c:pt idx="5">
                  <c:v>-1.4000000000000012E-2</c:v>
                </c:pt>
                <c:pt idx="6">
                  <c:v>-1.6000000000000014E-2</c:v>
                </c:pt>
                <c:pt idx="7">
                  <c:v>2E-3</c:v>
                </c:pt>
                <c:pt idx="8">
                  <c:v>0.10099999999999998</c:v>
                </c:pt>
                <c:pt idx="9">
                  <c:v>-2.7E-2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1E0-4D90-B0C8-4AD146EA2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33696"/>
        <c:axId val="76534272"/>
      </c:scatterChart>
      <c:valAx>
        <c:axId val="7653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76534272"/>
        <c:crossesAt val="-0.15000000000000002"/>
        <c:crossBetween val="midCat"/>
      </c:valAx>
      <c:valAx>
        <c:axId val="76534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76533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#40 forward</c:v>
          </c:tx>
          <c:marker>
            <c:symbol val="diamond"/>
            <c:size val="7"/>
            <c:spPr>
              <a:solidFill>
                <a:srgbClr val="C00000"/>
              </a:solidFill>
            </c:spPr>
          </c:marker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Sheet1!$B$26:$B$33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-3.3479999999999954E-2</c:v>
                </c:pt>
                <c:pt idx="2">
                  <c:v>-1.6059999999999519E-2</c:v>
                </c:pt>
                <c:pt idx="3">
                  <c:v>3.3000000000003027E-3</c:v>
                </c:pt>
                <c:pt idx="4">
                  <c:v>8.4500000000007347E-3</c:v>
                </c:pt>
                <c:pt idx="5">
                  <c:v>7.7500000000005898E-3</c:v>
                </c:pt>
                <c:pt idx="6">
                  <c:v>-5.2499999999993108E-3</c:v>
                </c:pt>
                <c:pt idx="7">
                  <c:v>2.0699999999997942E-3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2FC-4C19-88D2-5A841E4956BA}"/>
            </c:ext>
          </c:extLst>
        </c:ser>
        <c:ser>
          <c:idx val="2"/>
          <c:order val="1"/>
          <c:tx>
            <c:v>Pole # 136 Forward</c:v>
          </c:tx>
          <c:xVal>
            <c:numRef>
              <c:f>Sheet1!$A$6:$A$13</c:f>
              <c:numCache>
                <c:formatCode>0.000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Sheet1!$C$26:$C$33</c:f>
              <c:numCache>
                <c:formatCode>0.00000</c:formatCode>
                <c:ptCount val="8"/>
                <c:pt idx="0" formatCode="0.000000">
                  <c:v>0</c:v>
                </c:pt>
                <c:pt idx="1">
                  <c:v>-2.3902000000000534E-2</c:v>
                </c:pt>
                <c:pt idx="2">
                  <c:v>6.2999999999995282E-3</c:v>
                </c:pt>
                <c:pt idx="3">
                  <c:v>2.597999999999967E-2</c:v>
                </c:pt>
                <c:pt idx="4">
                  <c:v>3.2559999999999256E-2</c:v>
                </c:pt>
                <c:pt idx="5">
                  <c:v>3.281000000000045E-2</c:v>
                </c:pt>
                <c:pt idx="6">
                  <c:v>2.3719999999999963E-2</c:v>
                </c:pt>
                <c:pt idx="7">
                  <c:v>3.1230000000000757E-2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2FC-4C19-88D2-5A841E49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36000"/>
        <c:axId val="76536576"/>
      </c:scatterChart>
      <c:valAx>
        <c:axId val="7653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76536576"/>
        <c:crossesAt val="-6.0000000000000012E-2"/>
        <c:crossBetween val="midCat"/>
      </c:valAx>
      <c:valAx>
        <c:axId val="76536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overlay val="0"/>
        </c:title>
        <c:numFmt formatCode="0.000000" sourceLinked="1"/>
        <c:majorTickMark val="out"/>
        <c:minorTickMark val="none"/>
        <c:tickLblPos val="nextTo"/>
        <c:crossAx val="76536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Touch probe measurements</a:t>
            </a:r>
          </a:p>
          <a:p>
            <a:pPr>
              <a:defRPr sz="1400"/>
            </a:pPr>
            <a:r>
              <a:rPr lang="en-US" sz="1400"/>
              <a:t>Top pole position change(from</a:t>
            </a:r>
            <a:r>
              <a:rPr lang="en-US" sz="1400" baseline="0"/>
              <a:t> nominal)</a:t>
            </a:r>
            <a:endParaRPr lang="en-US" sz="1400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#40 back</c:v>
          </c:tx>
          <c:marker>
            <c:symbol val="diamond"/>
            <c:size val="7"/>
            <c:spPr>
              <a:solidFill>
                <a:srgbClr val="C00000"/>
              </a:solidFill>
            </c:spPr>
          </c:marker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Sheet1!$B$33:$B$42</c:f>
              <c:numCache>
                <c:formatCode>0.00000</c:formatCode>
                <c:ptCount val="10"/>
                <c:pt idx="0">
                  <c:v>2.0699999999997942E-3</c:v>
                </c:pt>
                <c:pt idx="1">
                  <c:v>-4.809999999999981E-3</c:v>
                </c:pt>
                <c:pt idx="2">
                  <c:v>1.1830000000000673E-2</c:v>
                </c:pt>
                <c:pt idx="3">
                  <c:v>1.4680000000001137E-2</c:v>
                </c:pt>
                <c:pt idx="4">
                  <c:v>8.8800000000004431E-3</c:v>
                </c:pt>
                <c:pt idx="5">
                  <c:v>-8.8499999999998025E-3</c:v>
                </c:pt>
                <c:pt idx="6">
                  <c:v>-1.9039999999999502E-2</c:v>
                </c:pt>
                <c:pt idx="7">
                  <c:v>6.9100000000004158E-3</c:v>
                </c:pt>
                <c:pt idx="8">
                  <c:v>-4.2319999999999691E-2</c:v>
                </c:pt>
                <c:pt idx="9">
                  <c:v>-2.8349999999999653E-2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A8B-412D-96FE-6A837DFE7D46}"/>
            </c:ext>
          </c:extLst>
        </c:ser>
        <c:ser>
          <c:idx val="2"/>
          <c:order val="1"/>
          <c:tx>
            <c:v>Pole # 136 back</c:v>
          </c:tx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Sheet1!$C$33:$C$42</c:f>
              <c:numCache>
                <c:formatCode>0.00000</c:formatCode>
                <c:ptCount val="10"/>
                <c:pt idx="0">
                  <c:v>3.1230000000000757E-2</c:v>
                </c:pt>
                <c:pt idx="1">
                  <c:v>2.2319999999999673E-2</c:v>
                </c:pt>
                <c:pt idx="2">
                  <c:v>3.8540000000000241E-2</c:v>
                </c:pt>
                <c:pt idx="3">
                  <c:v>3.8079999999999892E-2</c:v>
                </c:pt>
                <c:pt idx="4">
                  <c:v>3.155999999999981E-2</c:v>
                </c:pt>
                <c:pt idx="5">
                  <c:v>1.2199999999999989E-2</c:v>
                </c:pt>
                <c:pt idx="6">
                  <c:v>-7.2600000000004883E-3</c:v>
                </c:pt>
                <c:pt idx="7">
                  <c:v>1.1900000000002464E-3</c:v>
                </c:pt>
                <c:pt idx="8">
                  <c:v>-4.8110000000000319E-2</c:v>
                </c:pt>
                <c:pt idx="9">
                  <c:v>-1.9829999999999792E-2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5A8B-412D-96FE-6A837DFE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6640"/>
        <c:axId val="80217216"/>
      </c:scatterChart>
      <c:valAx>
        <c:axId val="8021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80217216"/>
        <c:crossesAt val="-6.0000000000000012E-2"/>
        <c:crossBetween val="midCat"/>
      </c:valAx>
      <c:valAx>
        <c:axId val="80217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  <c:overlay val="0"/>
        </c:title>
        <c:numFmt formatCode="0.00000" sourceLinked="1"/>
        <c:majorTickMark val="out"/>
        <c:minorTickMark val="none"/>
        <c:tickLblPos val="nextTo"/>
        <c:crossAx val="802166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Pitch vs gap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2"/>
          <c:order val="0"/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25796552070335471"/>
                  <c:y val="0.49896160330952011"/>
                </c:manualLayout>
              </c:layout>
              <c:numFmt formatCode="0.0000E+00" sourceLinked="0"/>
            </c:trendlineLbl>
          </c:trendline>
          <c:xVal>
            <c:numRef>
              <c:f>(Sheet1!$A$6:$A$13,Sheet1!$B$33:$B$42)</c:f>
              <c:numCache>
                <c:formatCode>0.000</c:formatCode>
                <c:ptCount val="1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 formatCode="0.00000">
                  <c:v>2.0699999999997942E-3</c:v>
                </c:pt>
                <c:pt idx="9" formatCode="0.00000">
                  <c:v>-4.809999999999981E-3</c:v>
                </c:pt>
                <c:pt idx="10" formatCode="0.00000">
                  <c:v>1.1830000000000673E-2</c:v>
                </c:pt>
                <c:pt idx="11" formatCode="0.00000">
                  <c:v>1.4680000000001137E-2</c:v>
                </c:pt>
                <c:pt idx="12" formatCode="0.00000">
                  <c:v>8.8800000000004431E-3</c:v>
                </c:pt>
                <c:pt idx="13" formatCode="0.00000">
                  <c:v>-8.8499999999998025E-3</c:v>
                </c:pt>
                <c:pt idx="14" formatCode="0.00000">
                  <c:v>-1.9039999999999502E-2</c:v>
                </c:pt>
                <c:pt idx="15" formatCode="0.00000">
                  <c:v>6.9100000000004158E-3</c:v>
                </c:pt>
                <c:pt idx="16" formatCode="0.00000">
                  <c:v>-4.2319999999999691E-2</c:v>
                </c:pt>
                <c:pt idx="17" formatCode="0.00000">
                  <c:v>-2.8349999999999653E-2</c:v>
                </c:pt>
              </c:numCache>
            </c:numRef>
          </c:xVal>
          <c:yVal>
            <c:numRef>
              <c:f>Sheet1!$O$26:$O$33</c:f>
              <c:numCache>
                <c:formatCode>0.000000</c:formatCode>
                <c:ptCount val="8"/>
                <c:pt idx="0">
                  <c:v>0</c:v>
                </c:pt>
                <c:pt idx="1">
                  <c:v>9.5779999999994203E-3</c:v>
                </c:pt>
                <c:pt idx="2">
                  <c:v>2.2359999999999047E-2</c:v>
                </c:pt>
                <c:pt idx="3">
                  <c:v>2.2679999999999367E-2</c:v>
                </c:pt>
                <c:pt idx="4">
                  <c:v>2.4109999999998522E-2</c:v>
                </c:pt>
                <c:pt idx="5">
                  <c:v>2.505999999999986E-2</c:v>
                </c:pt>
                <c:pt idx="6">
                  <c:v>2.8969999999999274E-2</c:v>
                </c:pt>
                <c:pt idx="7">
                  <c:v>2.9160000000000963E-2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2FC-4C19-88D2-5A841E4956BA}"/>
            </c:ext>
          </c:extLst>
        </c:ser>
        <c:ser>
          <c:idx val="0"/>
          <c:order val="1"/>
          <c:xVal>
            <c:numRef>
              <c:f>Sheet1!$A$13:$A$22</c:f>
              <c:numCache>
                <c:formatCode>0.000</c:formatCode>
                <c:ptCount val="10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</c:numCache>
            </c:numRef>
          </c:xVal>
          <c:yVal>
            <c:numRef>
              <c:f>Sheet1!$O$33:$O$40</c:f>
              <c:numCache>
                <c:formatCode>0.000000</c:formatCode>
                <c:ptCount val="8"/>
                <c:pt idx="0">
                  <c:v>2.9160000000000963E-2</c:v>
                </c:pt>
                <c:pt idx="1">
                  <c:v>2.7129999999999654E-2</c:v>
                </c:pt>
                <c:pt idx="2">
                  <c:v>2.6709999999999567E-2</c:v>
                </c:pt>
                <c:pt idx="3">
                  <c:v>2.3399999999998755E-2</c:v>
                </c:pt>
                <c:pt idx="4">
                  <c:v>2.2679999999999367E-2</c:v>
                </c:pt>
                <c:pt idx="5">
                  <c:v>2.1049999999999791E-2</c:v>
                </c:pt>
                <c:pt idx="6">
                  <c:v>1.1779999999999013E-2</c:v>
                </c:pt>
                <c:pt idx="7">
                  <c:v>-5.7200000000001694E-3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18368"/>
        <c:axId val="80218944"/>
      </c:scatterChart>
      <c:valAx>
        <c:axId val="8021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Nominal</a:t>
                </a:r>
                <a:r>
                  <a:rPr lang="en-US" baseline="0"/>
                  <a:t> </a:t>
                </a: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80218944"/>
        <c:crossesAt val="-6.0000000000000012E-2"/>
        <c:crossBetween val="midCat"/>
      </c:valAx>
      <c:valAx>
        <c:axId val="80218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  <c:overlay val="0"/>
        </c:title>
        <c:numFmt formatCode="0.000000" sourceLinked="1"/>
        <c:majorTickMark val="out"/>
        <c:minorTickMark val="none"/>
        <c:tickLblPos val="nextTo"/>
        <c:crossAx val="802183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Down</c:v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8440463692038495"/>
                  <c:y val="-0.56830818022747154"/>
                </c:manualLayout>
              </c:layout>
              <c:numFmt formatCode="0.0000000E+00" sourceLinked="0"/>
            </c:trendlineLbl>
          </c:trendline>
          <c:xVal>
            <c:numRef>
              <c:f>Sheet1!$B$125:$B$133</c:f>
              <c:numCache>
                <c:formatCode>0.000000</c:formatCode>
                <c:ptCount val="9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8</c:v>
                </c:pt>
                <c:pt idx="8">
                  <c:v>7.2</c:v>
                </c:pt>
              </c:numCache>
            </c:numRef>
          </c:xVal>
          <c:yVal>
            <c:numRef>
              <c:f>Sheet1!$F$125:$F$133</c:f>
              <c:numCache>
                <c:formatCode>0.000000</c:formatCode>
                <c:ptCount val="9"/>
                <c:pt idx="0">
                  <c:v>0</c:v>
                </c:pt>
                <c:pt idx="1">
                  <c:v>-5.0000000000000001E-3</c:v>
                </c:pt>
                <c:pt idx="2">
                  <c:v>8.9999999999999993E-3</c:v>
                </c:pt>
                <c:pt idx="3">
                  <c:v>2.5000000000000001E-2</c:v>
                </c:pt>
                <c:pt idx="4">
                  <c:v>3.9E-2</c:v>
                </c:pt>
                <c:pt idx="5">
                  <c:v>3.3000000000000002E-2</c:v>
                </c:pt>
                <c:pt idx="6">
                  <c:v>2.3E-2</c:v>
                </c:pt>
                <c:pt idx="7">
                  <c:v>0.01</c:v>
                </c:pt>
                <c:pt idx="8">
                  <c:v>-3.0000000000000001E-3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20672"/>
        <c:axId val="80221248"/>
      </c:scatterChart>
      <c:valAx>
        <c:axId val="802206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80221248"/>
        <c:crossesAt val="-50"/>
        <c:crossBetween val="midCat"/>
      </c:valAx>
      <c:valAx>
        <c:axId val="80221248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80220672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Up</c:v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2.8496599215420654E-2"/>
                  <c:y val="-0.34796551472732573"/>
                </c:manualLayout>
              </c:layout>
              <c:numFmt formatCode="0.0000000E+00" sourceLinked="0"/>
            </c:trendlineLbl>
          </c:trendline>
          <c:xVal>
            <c:numRef>
              <c:f>Sheet1!$B$126:$B$133</c:f>
              <c:numCache>
                <c:formatCode>0.000000</c:formatCode>
                <c:ptCount val="8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7.2</c:v>
                </c:pt>
              </c:numCache>
            </c:numRef>
          </c:xVal>
          <c:yVal>
            <c:numRef>
              <c:f>Sheet1!$J$126:$J$133</c:f>
              <c:numCache>
                <c:formatCode>0.000000</c:formatCode>
                <c:ptCount val="8"/>
                <c:pt idx="0">
                  <c:v>-7.0000000000000001E-3</c:v>
                </c:pt>
                <c:pt idx="1">
                  <c:v>-8.0000000000000002E-3</c:v>
                </c:pt>
                <c:pt idx="2">
                  <c:v>8.9999999999999993E-3</c:v>
                </c:pt>
                <c:pt idx="3">
                  <c:v>7.0000000000000001E-3</c:v>
                </c:pt>
                <c:pt idx="4">
                  <c:v>-1E-3</c:v>
                </c:pt>
                <c:pt idx="5">
                  <c:v>-0.01</c:v>
                </c:pt>
                <c:pt idx="6">
                  <c:v>-2.5999999999999999E-2</c:v>
                </c:pt>
                <c:pt idx="7">
                  <c:v>-3.0000000000000001E-3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22976"/>
        <c:axId val="80223552"/>
      </c:scatterChart>
      <c:valAx>
        <c:axId val="802229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80223552"/>
        <c:crossesAt val="-50"/>
        <c:crossBetween val="midCat"/>
      </c:valAx>
      <c:valAx>
        <c:axId val="80223552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802229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44</xdr:row>
      <xdr:rowOff>176212</xdr:rowOff>
    </xdr:from>
    <xdr:to>
      <xdr:col>9</xdr:col>
      <xdr:colOff>495301</xdr:colOff>
      <xdr:row>61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63</xdr:row>
      <xdr:rowOff>0</xdr:rowOff>
    </xdr:from>
    <xdr:to>
      <xdr:col>9</xdr:col>
      <xdr:colOff>504826</xdr:colOff>
      <xdr:row>78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666751</xdr:colOff>
      <xdr:row>63</xdr:row>
      <xdr:rowOff>9525</xdr:rowOff>
    </xdr:from>
    <xdr:to>
      <xdr:col>19</xdr:col>
      <xdr:colOff>581025</xdr:colOff>
      <xdr:row>78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647701</xdr:colOff>
      <xdr:row>45</xdr:row>
      <xdr:rowOff>1</xdr:rowOff>
    </xdr:from>
    <xdr:to>
      <xdr:col>20</xdr:col>
      <xdr:colOff>1</xdr:colOff>
      <xdr:row>61</xdr:row>
      <xdr:rowOff>133351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9</xdr:col>
      <xdr:colOff>495300</xdr:colOff>
      <xdr:row>95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9</xdr:col>
      <xdr:colOff>495300</xdr:colOff>
      <xdr:row>112</xdr:row>
      <xdr:rowOff>19050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895350</xdr:colOff>
      <xdr:row>80</xdr:row>
      <xdr:rowOff>28575</xdr:rowOff>
    </xdr:from>
    <xdr:to>
      <xdr:col>19</xdr:col>
      <xdr:colOff>189442</xdr:colOff>
      <xdr:row>97</xdr:row>
      <xdr:rowOff>68461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15268575"/>
          <a:ext cx="5828242" cy="3278386"/>
        </a:xfrm>
        <a:prstGeom prst="rect">
          <a:avLst/>
        </a:prstGeom>
      </xdr:spPr>
    </xdr:pic>
    <xdr:clientData/>
  </xdr:twoCellAnchor>
  <xdr:twoCellAnchor>
    <xdr:from>
      <xdr:col>10</xdr:col>
      <xdr:colOff>85725</xdr:colOff>
      <xdr:row>99</xdr:row>
      <xdr:rowOff>133350</xdr:rowOff>
    </xdr:from>
    <xdr:to>
      <xdr:col>19</xdr:col>
      <xdr:colOff>523875</xdr:colOff>
      <xdr:row>114</xdr:row>
      <xdr:rowOff>152400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9525</xdr:colOff>
      <xdr:row>136</xdr:row>
      <xdr:rowOff>52387</xdr:rowOff>
    </xdr:from>
    <xdr:to>
      <xdr:col>7</xdr:col>
      <xdr:colOff>428625</xdr:colOff>
      <xdr:row>150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571500</xdr:colOff>
      <xdr:row>136</xdr:row>
      <xdr:rowOff>47625</xdr:rowOff>
    </xdr:from>
    <xdr:to>
      <xdr:col>12</xdr:col>
      <xdr:colOff>1066800</xdr:colOff>
      <xdr:row>150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abSelected="1" topLeftCell="B106" workbookViewId="0">
      <selection activeCell="M125" sqref="M125"/>
    </sheetView>
  </sheetViews>
  <sheetFormatPr defaultRowHeight="15" x14ac:dyDescent="0.25"/>
  <cols>
    <col min="1" max="1" width="9.5703125" style="2" bestFit="1" customWidth="1"/>
    <col min="2" max="2" width="11.5703125" style="2" bestFit="1" customWidth="1"/>
    <col min="3" max="3" width="13.7109375" style="2" bestFit="1" customWidth="1"/>
    <col min="4" max="4" width="5" style="2" customWidth="1"/>
    <col min="5" max="5" width="12.5703125" style="2" bestFit="1" customWidth="1"/>
    <col min="6" max="6" width="19.5703125" style="4" bestFit="1" customWidth="1"/>
    <col min="7" max="7" width="11.42578125" style="2" bestFit="1" customWidth="1"/>
    <col min="8" max="8" width="18.85546875" style="2" bestFit="1" customWidth="1"/>
    <col min="9" max="9" width="15.5703125" style="2" customWidth="1"/>
    <col min="10" max="10" width="12.5703125" style="2" bestFit="1" customWidth="1"/>
    <col min="11" max="11" width="13.85546875" bestFit="1" customWidth="1"/>
    <col min="12" max="12" width="11.42578125" bestFit="1" customWidth="1"/>
    <col min="13" max="13" width="17.85546875" bestFit="1" customWidth="1"/>
  </cols>
  <sheetData>
    <row r="1" spans="1:13" x14ac:dyDescent="0.25">
      <c r="A1" s="1" t="s">
        <v>0</v>
      </c>
      <c r="B1" s="1"/>
      <c r="C1" s="1"/>
      <c r="D1" s="1"/>
    </row>
    <row r="2" spans="1:13" x14ac:dyDescent="0.25">
      <c r="B2" s="1" t="s">
        <v>1</v>
      </c>
    </row>
    <row r="4" spans="1:13" x14ac:dyDescent="0.25">
      <c r="B4" s="1" t="s">
        <v>7</v>
      </c>
      <c r="E4" s="3"/>
      <c r="F4" s="3" t="s">
        <v>2</v>
      </c>
      <c r="G4" s="3"/>
      <c r="H4" s="3"/>
      <c r="J4" s="3"/>
      <c r="K4" s="3" t="s">
        <v>3</v>
      </c>
      <c r="L4" s="3"/>
      <c r="M4" s="3"/>
    </row>
    <row r="5" spans="1:13" x14ac:dyDescent="0.25">
      <c r="A5" s="1" t="s">
        <v>6</v>
      </c>
      <c r="B5" s="3" t="s">
        <v>4</v>
      </c>
      <c r="C5" s="3" t="s">
        <v>5</v>
      </c>
      <c r="E5" s="3" t="s">
        <v>9</v>
      </c>
      <c r="F5" s="3" t="s">
        <v>8</v>
      </c>
      <c r="G5" s="3" t="s">
        <v>10</v>
      </c>
      <c r="H5" s="3" t="s">
        <v>11</v>
      </c>
      <c r="J5" s="3" t="s">
        <v>9</v>
      </c>
      <c r="K5" s="3" t="s">
        <v>8</v>
      </c>
      <c r="L5" s="3" t="s">
        <v>10</v>
      </c>
      <c r="M5" s="3" t="s">
        <v>11</v>
      </c>
    </row>
    <row r="6" spans="1:13" x14ac:dyDescent="0.25">
      <c r="A6" s="5">
        <v>10</v>
      </c>
      <c r="B6" s="6">
        <v>4.1750499999999997</v>
      </c>
      <c r="C6" s="6">
        <v>4.1840000000000002</v>
      </c>
      <c r="D6" s="4"/>
      <c r="E6" s="10">
        <v>9999.75</v>
      </c>
      <c r="F6" s="5">
        <v>-1E-3</v>
      </c>
      <c r="G6" s="4">
        <v>5</v>
      </c>
      <c r="H6" s="9">
        <v>6751432498</v>
      </c>
      <c r="I6" s="4"/>
      <c r="J6" s="10">
        <v>10000.25</v>
      </c>
      <c r="K6" s="5">
        <v>0</v>
      </c>
      <c r="L6" s="11">
        <v>5</v>
      </c>
      <c r="M6" s="9">
        <v>6750709216</v>
      </c>
    </row>
    <row r="7" spans="1:13" x14ac:dyDescent="0.25">
      <c r="A7" s="5">
        <v>12</v>
      </c>
      <c r="B7" s="6">
        <v>5.1415699999999998</v>
      </c>
      <c r="C7" s="6">
        <v>5.1600979999999996</v>
      </c>
      <c r="D7" s="4"/>
      <c r="E7" s="10">
        <v>12000.15</v>
      </c>
      <c r="F7" s="5">
        <v>0.94</v>
      </c>
      <c r="G7" s="4">
        <v>6</v>
      </c>
      <c r="H7" s="9">
        <v>6744747816</v>
      </c>
      <c r="I7" s="4"/>
      <c r="J7" s="10">
        <v>12000.35</v>
      </c>
      <c r="K7" s="5">
        <v>0.95499999999999996</v>
      </c>
      <c r="L7" s="11">
        <v>6</v>
      </c>
      <c r="M7" s="9">
        <v>6744024537</v>
      </c>
    </row>
    <row r="8" spans="1:13" x14ac:dyDescent="0.25">
      <c r="A8" s="5">
        <v>14</v>
      </c>
      <c r="B8" s="6">
        <v>6.1589900000000002</v>
      </c>
      <c r="C8" s="6">
        <v>6.1902999999999997</v>
      </c>
      <c r="D8" s="4"/>
      <c r="E8" s="10">
        <v>14000.4</v>
      </c>
      <c r="F8" s="5">
        <v>1.9450000000000001</v>
      </c>
      <c r="G8" s="4">
        <v>7.0000099999999996</v>
      </c>
      <c r="H8" s="9">
        <v>6738063143</v>
      </c>
      <c r="I8" s="4"/>
      <c r="J8" s="10">
        <v>14000.45</v>
      </c>
      <c r="K8" s="5">
        <v>1.9650000000000001</v>
      </c>
      <c r="L8" s="11">
        <v>7.0000099999999996</v>
      </c>
      <c r="M8" s="9">
        <v>6737339861</v>
      </c>
    </row>
    <row r="9" spans="1:13" x14ac:dyDescent="0.25">
      <c r="A9" s="5">
        <v>16</v>
      </c>
      <c r="B9" s="6">
        <v>7.17835</v>
      </c>
      <c r="C9" s="6">
        <v>7.2099799999999998</v>
      </c>
      <c r="D9" s="4"/>
      <c r="E9" s="10">
        <v>16000</v>
      </c>
      <c r="F9" s="5">
        <v>2.95</v>
      </c>
      <c r="G9" s="4">
        <v>8.0000099999999996</v>
      </c>
      <c r="H9" s="9">
        <v>6731378469</v>
      </c>
      <c r="I9" s="4"/>
      <c r="J9" s="10">
        <v>16000</v>
      </c>
      <c r="K9" s="5">
        <v>2.9710000000000001</v>
      </c>
      <c r="L9" s="11">
        <v>8</v>
      </c>
      <c r="M9" s="9">
        <v>6730655188</v>
      </c>
    </row>
    <row r="10" spans="1:13" x14ac:dyDescent="0.25">
      <c r="A10" s="5">
        <v>18</v>
      </c>
      <c r="B10" s="6">
        <v>8.1835000000000004</v>
      </c>
      <c r="C10" s="6">
        <v>8.2165599999999994</v>
      </c>
      <c r="D10" s="4"/>
      <c r="E10" s="10">
        <v>18000</v>
      </c>
      <c r="F10" s="5">
        <v>3.9449999999999998</v>
      </c>
      <c r="G10" s="4">
        <v>9.0000099999999996</v>
      </c>
      <c r="H10" s="9">
        <v>6724693797</v>
      </c>
      <c r="I10" s="4"/>
      <c r="J10" s="10">
        <v>18000.05</v>
      </c>
      <c r="K10" s="5">
        <v>3.9689999999999999</v>
      </c>
      <c r="L10" s="11">
        <v>9</v>
      </c>
      <c r="M10" s="9">
        <v>6723970515</v>
      </c>
    </row>
    <row r="11" spans="1:13" x14ac:dyDescent="0.25">
      <c r="A11" s="5">
        <v>20</v>
      </c>
      <c r="B11" s="6">
        <v>9.1828000000000003</v>
      </c>
      <c r="C11" s="6">
        <v>9.2168100000000006</v>
      </c>
      <c r="D11" s="4"/>
      <c r="E11" s="10">
        <v>20000</v>
      </c>
      <c r="F11" s="5">
        <v>4.944</v>
      </c>
      <c r="G11" s="4">
        <v>10</v>
      </c>
      <c r="H11" s="9">
        <v>6718009126</v>
      </c>
      <c r="I11" s="4"/>
      <c r="J11" s="10">
        <v>20000.099999999999</v>
      </c>
      <c r="K11" s="5">
        <v>4.968</v>
      </c>
      <c r="L11" s="11">
        <v>10</v>
      </c>
      <c r="M11" s="9">
        <v>6717285843</v>
      </c>
    </row>
    <row r="12" spans="1:13" x14ac:dyDescent="0.25">
      <c r="A12" s="5">
        <v>25</v>
      </c>
      <c r="B12" s="6">
        <v>11.6698</v>
      </c>
      <c r="C12" s="6">
        <v>11.70772</v>
      </c>
      <c r="D12" s="4"/>
      <c r="E12" s="10">
        <v>25000.05</v>
      </c>
      <c r="F12" s="5">
        <v>7.43</v>
      </c>
      <c r="G12" s="4">
        <v>12.5</v>
      </c>
      <c r="H12" s="9">
        <v>6701297444</v>
      </c>
      <c r="I12" s="4"/>
      <c r="J12" s="10">
        <v>25000.15</v>
      </c>
      <c r="K12" s="5">
        <v>7.4569999999999999</v>
      </c>
      <c r="L12" s="11">
        <v>12.5</v>
      </c>
      <c r="M12" s="9">
        <v>6700574165</v>
      </c>
    </row>
    <row r="13" spans="1:13" x14ac:dyDescent="0.25">
      <c r="A13" s="5">
        <v>30</v>
      </c>
      <c r="B13" s="6">
        <v>14.17712</v>
      </c>
      <c r="C13" s="6">
        <v>14.21523</v>
      </c>
      <c r="D13" s="4"/>
      <c r="E13" s="10">
        <v>30000.1</v>
      </c>
      <c r="F13" s="5">
        <v>9.9309999999999992</v>
      </c>
      <c r="G13" s="4">
        <v>14.99999</v>
      </c>
      <c r="H13" s="9">
        <v>6684585767</v>
      </c>
      <c r="I13" s="4"/>
      <c r="J13" s="10">
        <v>30000.15</v>
      </c>
      <c r="K13" s="5">
        <v>9.9600000000000009</v>
      </c>
      <c r="L13" s="11">
        <v>15</v>
      </c>
      <c r="M13" s="9">
        <v>6683862486</v>
      </c>
    </row>
    <row r="14" spans="1:13" x14ac:dyDescent="0.25">
      <c r="A14" s="5">
        <v>25</v>
      </c>
      <c r="B14" s="6">
        <v>11.67024</v>
      </c>
      <c r="C14" s="6">
        <v>11.70632</v>
      </c>
      <c r="D14" s="4"/>
      <c r="E14" s="10">
        <v>24999.9</v>
      </c>
      <c r="F14" s="5">
        <v>7.452</v>
      </c>
      <c r="G14" s="4">
        <v>12.49999</v>
      </c>
      <c r="H14" s="9">
        <v>6701297451</v>
      </c>
      <c r="I14" s="4"/>
      <c r="J14" s="10">
        <v>24999.8</v>
      </c>
      <c r="K14" s="5">
        <v>7.4770000000000003</v>
      </c>
      <c r="L14" s="11">
        <v>12.49999</v>
      </c>
      <c r="M14" s="9">
        <v>6700574168</v>
      </c>
    </row>
    <row r="15" spans="1:13" x14ac:dyDescent="0.25">
      <c r="A15" s="5">
        <v>20</v>
      </c>
      <c r="B15" s="6">
        <v>9.1868800000000004</v>
      </c>
      <c r="C15" s="6">
        <v>9.2225400000000004</v>
      </c>
      <c r="D15" s="4"/>
      <c r="E15" s="10">
        <v>19999.849999999999</v>
      </c>
      <c r="F15" s="5">
        <v>4.9669999999999996</v>
      </c>
      <c r="G15" s="4">
        <v>9.9999800000000008</v>
      </c>
      <c r="H15" s="9">
        <v>6718009137</v>
      </c>
      <c r="I15" s="4"/>
      <c r="J15" s="10">
        <v>19999.8</v>
      </c>
      <c r="K15" s="5">
        <v>4.9909999999999997</v>
      </c>
      <c r="L15" s="11">
        <v>9.9999900000000004</v>
      </c>
      <c r="M15" s="9">
        <v>6717285851</v>
      </c>
    </row>
    <row r="16" spans="1:13" x14ac:dyDescent="0.25">
      <c r="A16" s="5">
        <v>18</v>
      </c>
      <c r="B16" s="6">
        <v>8.1897300000000008</v>
      </c>
      <c r="C16" s="6">
        <v>8.2220800000000001</v>
      </c>
      <c r="D16" s="4"/>
      <c r="E16" s="10">
        <v>17999.8</v>
      </c>
      <c r="F16" s="5">
        <v>3.972</v>
      </c>
      <c r="G16" s="4">
        <v>8.9999900000000004</v>
      </c>
      <c r="H16" s="9">
        <v>6724693812</v>
      </c>
      <c r="I16" s="4"/>
      <c r="J16" s="10">
        <v>17999.75</v>
      </c>
      <c r="K16" s="5">
        <v>3.9950000000000001</v>
      </c>
      <c r="L16" s="11">
        <v>8.9999900000000004</v>
      </c>
      <c r="M16" s="9">
        <v>6723970525</v>
      </c>
    </row>
    <row r="17" spans="1:15" x14ac:dyDescent="0.25">
      <c r="A17" s="5">
        <v>16</v>
      </c>
      <c r="B17" s="6">
        <v>7.1839300000000001</v>
      </c>
      <c r="C17" s="6">
        <v>7.21556</v>
      </c>
      <c r="D17" s="4"/>
      <c r="E17" s="10">
        <v>15999.6</v>
      </c>
      <c r="F17" s="5">
        <v>2.972</v>
      </c>
      <c r="G17" s="4">
        <v>8</v>
      </c>
      <c r="H17" s="9">
        <v>6731378482</v>
      </c>
      <c r="I17" s="4"/>
      <c r="J17" s="10">
        <v>15999.6</v>
      </c>
      <c r="K17" s="5">
        <v>2.9940000000000002</v>
      </c>
      <c r="L17" s="11">
        <v>7.9999900000000004</v>
      </c>
      <c r="M17" s="9">
        <v>6730655198</v>
      </c>
    </row>
    <row r="18" spans="1:15" x14ac:dyDescent="0.25">
      <c r="A18" s="5">
        <v>14</v>
      </c>
      <c r="B18" s="6">
        <v>6.1661999999999999</v>
      </c>
      <c r="C18" s="6">
        <v>6.1962000000000002</v>
      </c>
      <c r="D18" s="4"/>
      <c r="E18" s="10">
        <v>13999.45</v>
      </c>
      <c r="F18" s="5">
        <v>1.966</v>
      </c>
      <c r="G18" s="4">
        <v>6.9999900000000004</v>
      </c>
      <c r="H18" s="9">
        <v>6738063153</v>
      </c>
      <c r="I18" s="4"/>
      <c r="J18" s="10">
        <v>13999.65</v>
      </c>
      <c r="K18" s="5">
        <v>1.986</v>
      </c>
      <c r="L18" s="11">
        <v>6.9999900000000004</v>
      </c>
      <c r="M18" s="9">
        <v>6737339868</v>
      </c>
    </row>
    <row r="19" spans="1:15" x14ac:dyDescent="0.25">
      <c r="A19" s="5">
        <v>12</v>
      </c>
      <c r="B19" s="6">
        <v>5.1560100000000002</v>
      </c>
      <c r="C19" s="6">
        <v>5.1767399999999997</v>
      </c>
      <c r="D19" s="4"/>
      <c r="E19" s="10">
        <v>11998.85</v>
      </c>
      <c r="F19" s="5">
        <v>0.96799999999999997</v>
      </c>
      <c r="G19" s="4">
        <v>6</v>
      </c>
      <c r="H19" s="9">
        <v>6744747827</v>
      </c>
      <c r="I19" s="4"/>
      <c r="J19" s="10">
        <v>11999.5</v>
      </c>
      <c r="K19" s="7">
        <v>0.98399999999999999</v>
      </c>
      <c r="L19" s="11">
        <v>5.9999900000000004</v>
      </c>
      <c r="M19" s="7">
        <v>6744024540</v>
      </c>
    </row>
    <row r="20" spans="1:15" x14ac:dyDescent="0.25">
      <c r="A20" s="5">
        <v>10</v>
      </c>
      <c r="B20" s="6">
        <v>4.1819600000000001</v>
      </c>
      <c r="C20" s="6">
        <v>4.1851900000000004</v>
      </c>
      <c r="D20" s="4"/>
      <c r="E20" s="10">
        <v>9998.2999999999993</v>
      </c>
      <c r="F20" s="5">
        <v>4.0000000000000001E-3</v>
      </c>
      <c r="G20" s="4">
        <v>4.9999900000000004</v>
      </c>
      <c r="H20" s="9">
        <v>6751432496</v>
      </c>
      <c r="I20" s="4"/>
      <c r="J20" s="10">
        <v>9999.5499999999993</v>
      </c>
      <c r="K20" s="7">
        <v>2E-3</v>
      </c>
      <c r="L20" s="11">
        <v>4.9999900000000004</v>
      </c>
      <c r="M20" s="7">
        <v>6750709213</v>
      </c>
    </row>
    <row r="21" spans="1:15" x14ac:dyDescent="0.25">
      <c r="A21" s="5">
        <v>8</v>
      </c>
      <c r="B21" s="6">
        <v>3.13273</v>
      </c>
      <c r="C21" s="6">
        <v>3.1358899999999998</v>
      </c>
      <c r="D21" s="4"/>
      <c r="E21" s="10">
        <v>7998.65</v>
      </c>
      <c r="F21" s="5">
        <v>-1.0129999999999999</v>
      </c>
      <c r="G21" s="4">
        <v>4</v>
      </c>
      <c r="H21" s="9">
        <v>6758117170</v>
      </c>
      <c r="I21" s="4"/>
      <c r="J21" s="10">
        <v>7999.15</v>
      </c>
      <c r="K21" s="7">
        <v>-0.89900000000000002</v>
      </c>
      <c r="L21" s="11">
        <v>4</v>
      </c>
      <c r="M21" s="7">
        <v>6757393886</v>
      </c>
    </row>
    <row r="22" spans="1:15" x14ac:dyDescent="0.25">
      <c r="A22" s="5">
        <v>10</v>
      </c>
      <c r="B22" s="6">
        <v>4.1467000000000001</v>
      </c>
      <c r="C22" s="6">
        <v>4.1641700000000004</v>
      </c>
      <c r="D22" s="4"/>
      <c r="E22" s="10">
        <v>100001</v>
      </c>
      <c r="F22" s="5">
        <v>-0.04</v>
      </c>
      <c r="G22" s="4">
        <v>5</v>
      </c>
      <c r="H22" s="9">
        <v>6751432485</v>
      </c>
      <c r="I22" s="4"/>
      <c r="J22" s="10">
        <v>10000.65</v>
      </c>
      <c r="K22" s="7">
        <v>-2.7E-2</v>
      </c>
      <c r="L22" s="11">
        <v>5</v>
      </c>
      <c r="M22" s="7">
        <v>6750709206</v>
      </c>
    </row>
    <row r="23" spans="1:15" x14ac:dyDescent="0.25">
      <c r="A23" s="4"/>
      <c r="B23" s="6"/>
      <c r="C23" s="6"/>
      <c r="D23" s="4"/>
      <c r="E23" s="10"/>
      <c r="F23" s="5"/>
      <c r="G23" s="4"/>
      <c r="H23" s="4"/>
      <c r="I23" s="4"/>
      <c r="J23" s="10"/>
      <c r="K23" s="7"/>
      <c r="L23" s="11"/>
      <c r="M23" s="7"/>
    </row>
    <row r="24" spans="1:15" x14ac:dyDescent="0.25">
      <c r="A24" s="4"/>
      <c r="B24" s="6"/>
      <c r="C24" s="6"/>
      <c r="D24" s="4"/>
      <c r="E24" s="4"/>
      <c r="G24" s="4"/>
      <c r="H24" s="4"/>
      <c r="I24" s="4"/>
      <c r="J24" s="4"/>
      <c r="K24" s="7"/>
      <c r="L24" s="7"/>
      <c r="M24" s="7"/>
    </row>
    <row r="25" spans="1:15" x14ac:dyDescent="0.25">
      <c r="A25" s="4"/>
      <c r="B25" s="4"/>
      <c r="C25" s="4"/>
      <c r="D25" s="4"/>
      <c r="E25" s="4"/>
      <c r="G25" s="4"/>
      <c r="H25" s="4"/>
      <c r="I25" s="4"/>
      <c r="J25" s="4"/>
      <c r="K25" s="7"/>
      <c r="L25" s="7"/>
      <c r="M25" s="7"/>
    </row>
    <row r="26" spans="1:15" x14ac:dyDescent="0.25">
      <c r="A26" s="2">
        <f>(A6-$A$6)/2</f>
        <v>0</v>
      </c>
      <c r="B26" s="2">
        <f>B6-$B$6</f>
        <v>0</v>
      </c>
      <c r="C26" s="2">
        <f>C6-$C$6</f>
        <v>0</v>
      </c>
      <c r="F26" s="5">
        <f>0</f>
        <v>0</v>
      </c>
      <c r="H26" s="9">
        <v>0</v>
      </c>
      <c r="K26" s="5">
        <v>0</v>
      </c>
      <c r="L26" s="2"/>
      <c r="M26" s="9">
        <v>0</v>
      </c>
      <c r="O26" s="2">
        <f>C26-B26</f>
        <v>0</v>
      </c>
    </row>
    <row r="27" spans="1:15" x14ac:dyDescent="0.25">
      <c r="A27" s="2">
        <f>(A7-$A$6)/2</f>
        <v>1</v>
      </c>
      <c r="B27" s="8">
        <f>(B7-$B$6)-A27</f>
        <v>-3.3479999999999954E-2</v>
      </c>
      <c r="C27" s="8">
        <f>(C7-$C$6)-A27</f>
        <v>-2.3902000000000534E-2</v>
      </c>
      <c r="F27" s="5">
        <f>(F7-$F$6)-A27</f>
        <v>-5.9000000000000052E-2</v>
      </c>
      <c r="H27" s="9">
        <f>(H7-$H$6)</f>
        <v>-6684682</v>
      </c>
      <c r="K27" s="5">
        <f>(K7-$K$6)-A27</f>
        <v>-4.500000000000004E-2</v>
      </c>
      <c r="L27" s="2"/>
      <c r="M27" s="9">
        <f>(M7-$M$6)</f>
        <v>-6684679</v>
      </c>
      <c r="O27" s="2">
        <f t="shared" ref="O27:O42" si="0">C27-B27</f>
        <v>9.5779999999994203E-3</v>
      </c>
    </row>
    <row r="28" spans="1:15" x14ac:dyDescent="0.25">
      <c r="A28" s="2">
        <f t="shared" ref="A28:A42" si="1">(A8-$A$6)/2</f>
        <v>2</v>
      </c>
      <c r="B28" s="8">
        <f t="shared" ref="B28:B42" si="2">(B8-$B$6)-A28</f>
        <v>-1.6059999999999519E-2</v>
      </c>
      <c r="C28" s="8">
        <f t="shared" ref="C28:C42" si="3">(C8-$C$6)-A28</f>
        <v>6.2999999999995282E-3</v>
      </c>
      <c r="F28" s="5">
        <f t="shared" ref="F28:F42" si="4">(F8-$F$6)-A28</f>
        <v>-5.4000000000000048E-2</v>
      </c>
      <c r="H28" s="9">
        <f t="shared" ref="H28:H42" si="5">(H8-$H$6)</f>
        <v>-13369355</v>
      </c>
      <c r="K28" s="5">
        <f t="shared" ref="K28:K42" si="6">(K8-$K$6)-A28</f>
        <v>-3.499999999999992E-2</v>
      </c>
      <c r="L28" s="2"/>
      <c r="M28" s="9">
        <f t="shared" ref="M28:M42" si="7">(M8-$M$6)</f>
        <v>-13369355</v>
      </c>
      <c r="O28" s="2">
        <f t="shared" si="0"/>
        <v>2.2359999999999047E-2</v>
      </c>
    </row>
    <row r="29" spans="1:15" x14ac:dyDescent="0.25">
      <c r="A29" s="2">
        <f t="shared" si="1"/>
        <v>3</v>
      </c>
      <c r="B29" s="8">
        <f t="shared" si="2"/>
        <v>3.3000000000003027E-3</v>
      </c>
      <c r="C29" s="8">
        <f t="shared" si="3"/>
        <v>2.597999999999967E-2</v>
      </c>
      <c r="F29" s="5">
        <f t="shared" si="4"/>
        <v>-4.8999999999999932E-2</v>
      </c>
      <c r="H29" s="9">
        <f t="shared" si="5"/>
        <v>-20054029</v>
      </c>
      <c r="K29" s="5">
        <f t="shared" si="6"/>
        <v>-2.8999999999999915E-2</v>
      </c>
      <c r="L29" s="2"/>
      <c r="M29" s="9">
        <f t="shared" si="7"/>
        <v>-20054028</v>
      </c>
      <c r="O29" s="2">
        <f t="shared" si="0"/>
        <v>2.2679999999999367E-2</v>
      </c>
    </row>
    <row r="30" spans="1:15" x14ac:dyDescent="0.25">
      <c r="A30" s="2">
        <f t="shared" si="1"/>
        <v>4</v>
      </c>
      <c r="B30" s="8">
        <f t="shared" si="2"/>
        <v>8.4500000000007347E-3</v>
      </c>
      <c r="C30" s="8">
        <f t="shared" si="3"/>
        <v>3.2559999999999256E-2</v>
      </c>
      <c r="F30" s="5">
        <f t="shared" si="4"/>
        <v>-5.400000000000027E-2</v>
      </c>
      <c r="H30" s="9">
        <f t="shared" si="5"/>
        <v>-26738701</v>
      </c>
      <c r="K30" s="5">
        <f t="shared" si="6"/>
        <v>-3.1000000000000139E-2</v>
      </c>
      <c r="L30" s="2"/>
      <c r="M30" s="9">
        <f t="shared" si="7"/>
        <v>-26738701</v>
      </c>
      <c r="O30" s="2">
        <f t="shared" si="0"/>
        <v>2.4109999999998522E-2</v>
      </c>
    </row>
    <row r="31" spans="1:15" x14ac:dyDescent="0.25">
      <c r="A31" s="2">
        <f t="shared" si="1"/>
        <v>5</v>
      </c>
      <c r="B31" s="8">
        <f t="shared" si="2"/>
        <v>7.7500000000005898E-3</v>
      </c>
      <c r="C31" s="8">
        <f t="shared" si="3"/>
        <v>3.281000000000045E-2</v>
      </c>
      <c r="F31" s="5">
        <f t="shared" si="4"/>
        <v>-5.4999999999999716E-2</v>
      </c>
      <c r="H31" s="9">
        <f t="shared" si="5"/>
        <v>-33423372</v>
      </c>
      <c r="K31" s="5">
        <f t="shared" si="6"/>
        <v>-3.2000000000000028E-2</v>
      </c>
      <c r="L31" s="2"/>
      <c r="M31" s="9">
        <f t="shared" si="7"/>
        <v>-33423373</v>
      </c>
      <c r="O31" s="2">
        <f t="shared" si="0"/>
        <v>2.505999999999986E-2</v>
      </c>
    </row>
    <row r="32" spans="1:15" x14ac:dyDescent="0.25">
      <c r="A32" s="2">
        <f t="shared" si="1"/>
        <v>7.5</v>
      </c>
      <c r="B32" s="8">
        <f t="shared" si="2"/>
        <v>-5.2499999999993108E-3</v>
      </c>
      <c r="C32" s="8">
        <f t="shared" si="3"/>
        <v>2.3719999999999963E-2</v>
      </c>
      <c r="F32" s="5">
        <f t="shared" si="4"/>
        <v>-6.899999999999995E-2</v>
      </c>
      <c r="H32" s="9">
        <f t="shared" si="5"/>
        <v>-50135054</v>
      </c>
      <c r="K32" s="5">
        <f t="shared" si="6"/>
        <v>-4.3000000000000149E-2</v>
      </c>
      <c r="L32" s="2"/>
      <c r="M32" s="9">
        <f t="shared" si="7"/>
        <v>-50135051</v>
      </c>
      <c r="O32" s="2">
        <f t="shared" si="0"/>
        <v>2.8969999999999274E-2</v>
      </c>
    </row>
    <row r="33" spans="1:15" x14ac:dyDescent="0.25">
      <c r="A33" s="2">
        <f t="shared" si="1"/>
        <v>10</v>
      </c>
      <c r="B33" s="8">
        <f t="shared" si="2"/>
        <v>2.0699999999997942E-3</v>
      </c>
      <c r="C33" s="8">
        <f t="shared" si="3"/>
        <v>3.1230000000000757E-2</v>
      </c>
      <c r="F33" s="5">
        <f t="shared" si="4"/>
        <v>-6.8000000000001393E-2</v>
      </c>
      <c r="H33" s="9">
        <f t="shared" si="5"/>
        <v>-66846731</v>
      </c>
      <c r="K33" s="5">
        <f t="shared" si="6"/>
        <v>-3.9999999999999147E-2</v>
      </c>
      <c r="L33" s="2"/>
      <c r="M33" s="9">
        <f t="shared" si="7"/>
        <v>-66846730</v>
      </c>
      <c r="O33" s="2">
        <f t="shared" si="0"/>
        <v>2.9160000000000963E-2</v>
      </c>
    </row>
    <row r="34" spans="1:15" x14ac:dyDescent="0.25">
      <c r="A34" s="2">
        <f t="shared" si="1"/>
        <v>7.5</v>
      </c>
      <c r="B34" s="8">
        <f t="shared" si="2"/>
        <v>-4.809999999999981E-3</v>
      </c>
      <c r="C34" s="8">
        <f t="shared" si="3"/>
        <v>2.2319999999999673E-2</v>
      </c>
      <c r="F34" s="5">
        <f t="shared" si="4"/>
        <v>-4.6999999999999709E-2</v>
      </c>
      <c r="H34" s="9">
        <f t="shared" si="5"/>
        <v>-50135047</v>
      </c>
      <c r="K34" s="5">
        <f t="shared" si="6"/>
        <v>-2.2999999999999687E-2</v>
      </c>
      <c r="M34" s="9">
        <f t="shared" si="7"/>
        <v>-50135048</v>
      </c>
      <c r="O34" s="2">
        <f t="shared" si="0"/>
        <v>2.7129999999999654E-2</v>
      </c>
    </row>
    <row r="35" spans="1:15" x14ac:dyDescent="0.25">
      <c r="A35" s="2">
        <f t="shared" si="1"/>
        <v>5</v>
      </c>
      <c r="B35" s="8">
        <f t="shared" si="2"/>
        <v>1.1830000000000673E-2</v>
      </c>
      <c r="C35" s="8">
        <f t="shared" si="3"/>
        <v>3.8540000000000241E-2</v>
      </c>
      <c r="F35" s="5">
        <f t="shared" si="4"/>
        <v>-3.2000000000000028E-2</v>
      </c>
      <c r="H35" s="9">
        <f t="shared" si="5"/>
        <v>-33423361</v>
      </c>
      <c r="K35" s="5">
        <f t="shared" si="6"/>
        <v>-9.0000000000003411E-3</v>
      </c>
      <c r="M35" s="9">
        <f t="shared" si="7"/>
        <v>-33423365</v>
      </c>
      <c r="O35" s="2">
        <f t="shared" si="0"/>
        <v>2.6709999999999567E-2</v>
      </c>
    </row>
    <row r="36" spans="1:15" x14ac:dyDescent="0.25">
      <c r="A36" s="2">
        <f t="shared" si="1"/>
        <v>4</v>
      </c>
      <c r="B36" s="8">
        <f t="shared" si="2"/>
        <v>1.4680000000001137E-2</v>
      </c>
      <c r="C36" s="8">
        <f t="shared" si="3"/>
        <v>3.8079999999999892E-2</v>
      </c>
      <c r="F36" s="5">
        <f t="shared" si="4"/>
        <v>-2.7000000000000135E-2</v>
      </c>
      <c r="H36" s="9">
        <f t="shared" si="5"/>
        <v>-26738686</v>
      </c>
      <c r="K36" s="5">
        <f t="shared" si="6"/>
        <v>-4.9999999999998934E-3</v>
      </c>
      <c r="M36" s="9">
        <f t="shared" si="7"/>
        <v>-26738691</v>
      </c>
      <c r="O36" s="2">
        <f t="shared" si="0"/>
        <v>2.3399999999998755E-2</v>
      </c>
    </row>
    <row r="37" spans="1:15" x14ac:dyDescent="0.25">
      <c r="A37" s="2">
        <f t="shared" si="1"/>
        <v>3</v>
      </c>
      <c r="B37" s="8">
        <f t="shared" si="2"/>
        <v>8.8800000000004431E-3</v>
      </c>
      <c r="C37" s="8">
        <f t="shared" si="3"/>
        <v>3.155999999999981E-2</v>
      </c>
      <c r="F37" s="5">
        <f t="shared" si="4"/>
        <v>-2.7000000000000135E-2</v>
      </c>
      <c r="H37" s="9">
        <f t="shared" si="5"/>
        <v>-20054016</v>
      </c>
      <c r="K37" s="5">
        <f t="shared" si="6"/>
        <v>-5.9999999999997833E-3</v>
      </c>
      <c r="M37" s="9">
        <f t="shared" si="7"/>
        <v>-20054018</v>
      </c>
      <c r="O37" s="2">
        <f>C37-B37</f>
        <v>2.2679999999999367E-2</v>
      </c>
    </row>
    <row r="38" spans="1:15" x14ac:dyDescent="0.25">
      <c r="A38" s="2">
        <f t="shared" si="1"/>
        <v>2</v>
      </c>
      <c r="B38" s="8">
        <f t="shared" si="2"/>
        <v>-8.8499999999998025E-3</v>
      </c>
      <c r="C38" s="8">
        <f t="shared" si="3"/>
        <v>1.2199999999999989E-2</v>
      </c>
      <c r="F38" s="5">
        <f t="shared" si="4"/>
        <v>-3.300000000000014E-2</v>
      </c>
      <c r="H38" s="9">
        <f t="shared" si="5"/>
        <v>-13369345</v>
      </c>
      <c r="K38" s="5">
        <f t="shared" si="6"/>
        <v>-1.4000000000000012E-2</v>
      </c>
      <c r="M38" s="9">
        <f t="shared" si="7"/>
        <v>-13369348</v>
      </c>
      <c r="O38" s="2">
        <f t="shared" si="0"/>
        <v>2.1049999999999791E-2</v>
      </c>
    </row>
    <row r="39" spans="1:15" x14ac:dyDescent="0.25">
      <c r="A39" s="2">
        <f t="shared" si="1"/>
        <v>1</v>
      </c>
      <c r="B39" s="8">
        <f t="shared" si="2"/>
        <v>-1.9039999999999502E-2</v>
      </c>
      <c r="C39" s="8">
        <f t="shared" si="3"/>
        <v>-7.2600000000004883E-3</v>
      </c>
      <c r="F39" s="5">
        <f t="shared" si="4"/>
        <v>-3.1000000000000028E-2</v>
      </c>
      <c r="H39" s="9">
        <f t="shared" si="5"/>
        <v>-6684671</v>
      </c>
      <c r="K39" s="5">
        <f t="shared" si="6"/>
        <v>-1.6000000000000014E-2</v>
      </c>
      <c r="M39" s="9">
        <f t="shared" si="7"/>
        <v>-6684676</v>
      </c>
      <c r="O39" s="2">
        <f t="shared" si="0"/>
        <v>1.1779999999999013E-2</v>
      </c>
    </row>
    <row r="40" spans="1:15" x14ac:dyDescent="0.25">
      <c r="A40" s="2">
        <f t="shared" si="1"/>
        <v>0</v>
      </c>
      <c r="B40" s="8">
        <f t="shared" si="2"/>
        <v>6.9100000000004158E-3</v>
      </c>
      <c r="C40" s="8">
        <f t="shared" si="3"/>
        <v>1.1900000000002464E-3</v>
      </c>
      <c r="F40" s="5">
        <f t="shared" si="4"/>
        <v>5.0000000000000001E-3</v>
      </c>
      <c r="H40" s="9">
        <f t="shared" si="5"/>
        <v>-2</v>
      </c>
      <c r="K40" s="5">
        <f t="shared" si="6"/>
        <v>2E-3</v>
      </c>
      <c r="M40" s="9">
        <f t="shared" si="7"/>
        <v>-3</v>
      </c>
      <c r="O40" s="2">
        <f t="shared" si="0"/>
        <v>-5.7200000000001694E-3</v>
      </c>
    </row>
    <row r="41" spans="1:15" x14ac:dyDescent="0.25">
      <c r="A41" s="2">
        <f t="shared" si="1"/>
        <v>-1</v>
      </c>
      <c r="B41" s="8">
        <f t="shared" si="2"/>
        <v>-4.2319999999999691E-2</v>
      </c>
      <c r="C41" s="8">
        <f t="shared" si="3"/>
        <v>-4.8110000000000319E-2</v>
      </c>
      <c r="F41" s="5">
        <f t="shared" si="4"/>
        <v>-1.2000000000000011E-2</v>
      </c>
      <c r="H41" s="9">
        <f t="shared" si="5"/>
        <v>6684672</v>
      </c>
      <c r="K41" s="5">
        <f t="shared" si="6"/>
        <v>0.10099999999999998</v>
      </c>
      <c r="M41" s="9">
        <f t="shared" si="7"/>
        <v>6684670</v>
      </c>
      <c r="O41" s="2">
        <f t="shared" si="0"/>
        <v>-5.790000000000628E-3</v>
      </c>
    </row>
    <row r="42" spans="1:15" x14ac:dyDescent="0.25">
      <c r="A42" s="2">
        <f t="shared" si="1"/>
        <v>0</v>
      </c>
      <c r="B42" s="8">
        <f t="shared" si="2"/>
        <v>-2.8349999999999653E-2</v>
      </c>
      <c r="C42" s="8">
        <f t="shared" si="3"/>
        <v>-1.9829999999999792E-2</v>
      </c>
      <c r="F42" s="5">
        <f t="shared" si="4"/>
        <v>-3.9E-2</v>
      </c>
      <c r="H42" s="9">
        <f t="shared" si="5"/>
        <v>-13</v>
      </c>
      <c r="K42" s="5">
        <f t="shared" si="6"/>
        <v>-2.7E-2</v>
      </c>
      <c r="M42" s="9">
        <f t="shared" si="7"/>
        <v>-10</v>
      </c>
      <c r="O42" s="2">
        <f t="shared" si="0"/>
        <v>8.519999999999861E-3</v>
      </c>
    </row>
    <row r="43" spans="1:15" x14ac:dyDescent="0.25">
      <c r="B43" s="8"/>
      <c r="C43" s="8"/>
    </row>
    <row r="117" spans="2:11" x14ac:dyDescent="0.25">
      <c r="K117">
        <v>25</v>
      </c>
    </row>
    <row r="118" spans="2:11" x14ac:dyDescent="0.25">
      <c r="K118">
        <f>-0.0000013529*K117^4+0.00011878*K117^3-0.0038571*K117^2+0.055481*K117-0.27519</f>
        <v>2.860843750000025E-2</v>
      </c>
    </row>
    <row r="119" spans="2:11" x14ac:dyDescent="0.25">
      <c r="B119" s="2" t="s">
        <v>12</v>
      </c>
    </row>
    <row r="121" spans="2:11" x14ac:dyDescent="0.25">
      <c r="B121" s="2" t="s">
        <v>13</v>
      </c>
      <c r="C121" s="2" t="s">
        <v>14</v>
      </c>
      <c r="E121" s="2" t="s">
        <v>15</v>
      </c>
      <c r="H121" s="4" t="s">
        <v>16</v>
      </c>
      <c r="I121" s="2" t="s">
        <v>17</v>
      </c>
      <c r="K121" s="2"/>
    </row>
    <row r="122" spans="2:11" x14ac:dyDescent="0.25">
      <c r="B122" s="2">
        <v>30</v>
      </c>
      <c r="C122" s="2">
        <v>28.6</v>
      </c>
      <c r="E122" s="2">
        <v>0</v>
      </c>
      <c r="F122" s="4">
        <f>E122/1000</f>
        <v>0</v>
      </c>
      <c r="H122" s="4">
        <f t="shared" ref="H122:H133" si="8">(C122+E122)/1000</f>
        <v>2.86E-2</v>
      </c>
      <c r="I122" s="2">
        <v>0</v>
      </c>
      <c r="J122" s="2">
        <f>I122/1000</f>
        <v>0</v>
      </c>
      <c r="K122" s="4">
        <f t="shared" ref="K122:K133" si="9">(C122+I122)/1000</f>
        <v>2.86E-2</v>
      </c>
    </row>
    <row r="123" spans="2:11" x14ac:dyDescent="0.25">
      <c r="B123" s="2">
        <v>25</v>
      </c>
      <c r="C123" s="2">
        <v>28.6</v>
      </c>
      <c r="E123" s="2">
        <v>0</v>
      </c>
      <c r="F123" s="4">
        <f t="shared" ref="F123:F133" si="10">E123/1000</f>
        <v>0</v>
      </c>
      <c r="H123" s="4">
        <f t="shared" si="8"/>
        <v>2.86E-2</v>
      </c>
      <c r="I123" s="2">
        <v>0</v>
      </c>
      <c r="J123" s="2">
        <f t="shared" ref="J123:J133" si="11">I123/1000</f>
        <v>0</v>
      </c>
      <c r="K123" s="4">
        <f t="shared" si="9"/>
        <v>2.86E-2</v>
      </c>
    </row>
    <row r="124" spans="2:11" x14ac:dyDescent="0.25">
      <c r="B124" s="2">
        <v>20</v>
      </c>
      <c r="C124" s="2">
        <v>25.4</v>
      </c>
      <c r="E124" s="2">
        <v>0</v>
      </c>
      <c r="F124" s="4">
        <f t="shared" si="10"/>
        <v>0</v>
      </c>
      <c r="H124" s="4">
        <f t="shared" si="8"/>
        <v>2.5399999999999999E-2</v>
      </c>
      <c r="I124" s="2">
        <v>-1</v>
      </c>
      <c r="J124" s="2">
        <f t="shared" si="11"/>
        <v>-1E-3</v>
      </c>
      <c r="K124" s="4">
        <f t="shared" si="9"/>
        <v>2.4399999999999998E-2</v>
      </c>
    </row>
    <row r="125" spans="2:11" x14ac:dyDescent="0.25">
      <c r="B125" s="2">
        <v>15</v>
      </c>
      <c r="C125" s="2">
        <v>21.6</v>
      </c>
      <c r="E125" s="2">
        <v>0</v>
      </c>
      <c r="F125" s="4">
        <f t="shared" si="10"/>
        <v>0</v>
      </c>
      <c r="H125" s="4">
        <f t="shared" si="8"/>
        <v>2.1600000000000001E-2</v>
      </c>
      <c r="I125" s="2">
        <v>-2</v>
      </c>
      <c r="J125" s="2">
        <f t="shared" si="11"/>
        <v>-2E-3</v>
      </c>
      <c r="K125" s="4">
        <f t="shared" si="9"/>
        <v>1.9600000000000003E-2</v>
      </c>
    </row>
    <row r="126" spans="2:11" x14ac:dyDescent="0.25">
      <c r="B126" s="2">
        <v>14</v>
      </c>
      <c r="C126" s="2">
        <v>19.600000000000001</v>
      </c>
      <c r="E126" s="2">
        <v>-5</v>
      </c>
      <c r="F126" s="4">
        <f t="shared" si="10"/>
        <v>-5.0000000000000001E-3</v>
      </c>
      <c r="H126" s="4">
        <f t="shared" si="8"/>
        <v>1.4600000000000002E-2</v>
      </c>
      <c r="I126" s="2">
        <v>-7</v>
      </c>
      <c r="J126" s="2">
        <f t="shared" si="11"/>
        <v>-7.0000000000000001E-3</v>
      </c>
      <c r="K126" s="4">
        <f t="shared" si="9"/>
        <v>1.2600000000000002E-2</v>
      </c>
    </row>
    <row r="127" spans="2:11" x14ac:dyDescent="0.25">
      <c r="B127" s="2">
        <v>13</v>
      </c>
      <c r="C127" s="2">
        <v>16.600000000000001</v>
      </c>
      <c r="E127" s="2">
        <v>9</v>
      </c>
      <c r="F127" s="4">
        <f t="shared" si="10"/>
        <v>8.9999999999999993E-3</v>
      </c>
      <c r="H127" s="4">
        <f t="shared" si="8"/>
        <v>2.5600000000000001E-2</v>
      </c>
      <c r="I127" s="2">
        <v>-8</v>
      </c>
      <c r="J127" s="2">
        <f t="shared" si="11"/>
        <v>-8.0000000000000002E-3</v>
      </c>
      <c r="K127" s="4">
        <f t="shared" si="9"/>
        <v>8.6000000000000017E-3</v>
      </c>
    </row>
    <row r="128" spans="2:11" x14ac:dyDescent="0.25">
      <c r="B128" s="2">
        <v>12</v>
      </c>
      <c r="C128" s="2">
        <v>12.4</v>
      </c>
      <c r="E128" s="2">
        <v>25</v>
      </c>
      <c r="F128" s="4">
        <f t="shared" si="10"/>
        <v>2.5000000000000001E-2</v>
      </c>
      <c r="H128" s="4">
        <f t="shared" si="8"/>
        <v>3.7399999999999996E-2</v>
      </c>
      <c r="I128" s="2">
        <v>9</v>
      </c>
      <c r="J128" s="2">
        <f t="shared" si="11"/>
        <v>8.9999999999999993E-3</v>
      </c>
      <c r="K128" s="4">
        <f t="shared" si="9"/>
        <v>2.1399999999999999E-2</v>
      </c>
    </row>
    <row r="129" spans="2:15" x14ac:dyDescent="0.25">
      <c r="B129" s="2">
        <v>11</v>
      </c>
      <c r="C129" s="2">
        <v>6.6</v>
      </c>
      <c r="E129" s="2">
        <v>39</v>
      </c>
      <c r="F129" s="4">
        <f t="shared" si="10"/>
        <v>3.9E-2</v>
      </c>
      <c r="H129" s="4">
        <f t="shared" si="8"/>
        <v>4.5600000000000002E-2</v>
      </c>
      <c r="I129" s="2">
        <v>7</v>
      </c>
      <c r="J129" s="2">
        <f t="shared" si="11"/>
        <v>7.0000000000000001E-3</v>
      </c>
      <c r="K129" s="4">
        <f t="shared" si="9"/>
        <v>1.3599999999999999E-2</v>
      </c>
    </row>
    <row r="130" spans="2:15" x14ac:dyDescent="0.25">
      <c r="B130" s="2">
        <v>10</v>
      </c>
      <c r="C130" s="2">
        <v>-0.8</v>
      </c>
      <c r="E130" s="2">
        <v>33</v>
      </c>
      <c r="F130" s="4">
        <f t="shared" si="10"/>
        <v>3.3000000000000002E-2</v>
      </c>
      <c r="H130" s="4">
        <f t="shared" si="8"/>
        <v>3.2199999999999999E-2</v>
      </c>
      <c r="I130" s="2">
        <v>-1</v>
      </c>
      <c r="J130" s="2">
        <f t="shared" si="11"/>
        <v>-1E-3</v>
      </c>
      <c r="K130" s="4">
        <f t="shared" si="9"/>
        <v>-1.8E-3</v>
      </c>
    </row>
    <row r="131" spans="2:15" x14ac:dyDescent="0.25">
      <c r="B131" s="2">
        <v>9</v>
      </c>
      <c r="C131" s="2">
        <v>-11</v>
      </c>
      <c r="E131" s="2">
        <v>23</v>
      </c>
      <c r="F131" s="4">
        <f t="shared" si="10"/>
        <v>2.3E-2</v>
      </c>
      <c r="H131" s="4">
        <f t="shared" si="8"/>
        <v>1.2E-2</v>
      </c>
      <c r="I131" s="2">
        <v>-10</v>
      </c>
      <c r="J131" s="2">
        <f t="shared" si="11"/>
        <v>-0.01</v>
      </c>
      <c r="K131" s="4">
        <f t="shared" si="9"/>
        <v>-2.1000000000000001E-2</v>
      </c>
    </row>
    <row r="132" spans="2:15" x14ac:dyDescent="0.25">
      <c r="B132" s="2">
        <v>8</v>
      </c>
      <c r="C132" s="2">
        <v>-23</v>
      </c>
      <c r="E132" s="2">
        <v>10</v>
      </c>
      <c r="F132" s="4">
        <f t="shared" si="10"/>
        <v>0.01</v>
      </c>
      <c r="H132" s="4">
        <f t="shared" si="8"/>
        <v>-1.2999999999999999E-2</v>
      </c>
      <c r="I132" s="2">
        <v>-26</v>
      </c>
      <c r="J132" s="2">
        <f t="shared" si="11"/>
        <v>-2.5999999999999999E-2</v>
      </c>
      <c r="K132" s="4">
        <f t="shared" si="9"/>
        <v>-4.9000000000000002E-2</v>
      </c>
    </row>
    <row r="133" spans="2:15" x14ac:dyDescent="0.25">
      <c r="B133" s="2">
        <v>7.2</v>
      </c>
      <c r="C133" s="2">
        <v>-35</v>
      </c>
      <c r="E133" s="2">
        <v>-3</v>
      </c>
      <c r="F133" s="4">
        <f t="shared" si="10"/>
        <v>-3.0000000000000001E-3</v>
      </c>
      <c r="H133" s="4">
        <f t="shared" si="8"/>
        <v>-3.7999999999999999E-2</v>
      </c>
      <c r="I133" s="2">
        <v>-3</v>
      </c>
      <c r="J133" s="2">
        <f t="shared" si="11"/>
        <v>-3.0000000000000001E-3</v>
      </c>
      <c r="K133" s="4">
        <f t="shared" si="9"/>
        <v>-3.7999999999999999E-2</v>
      </c>
    </row>
    <row r="139" spans="2:15" x14ac:dyDescent="0.25">
      <c r="N139">
        <v>14</v>
      </c>
      <c r="O139">
        <f>0.00046748263*N139^4-0.020504026*N139^3+0.33030537*N139^2-2.310689*N139+5.9067236</f>
        <v>-7.3045099200035324E-3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2017-10-31T17:28:01Z</dcterms:created>
  <dcterms:modified xsi:type="dcterms:W3CDTF">2017-12-04T23:55:04Z</dcterms:modified>
</cp:coreProperties>
</file>