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20115" windowHeight="11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68" i="1" l="1"/>
  <c r="L69" i="1"/>
  <c r="L70" i="1"/>
  <c r="L71" i="1"/>
  <c r="L74" i="1"/>
  <c r="L78" i="1"/>
  <c r="L79" i="1"/>
  <c r="L80" i="1"/>
  <c r="L81" i="1"/>
  <c r="L67" i="1"/>
  <c r="O68" i="1"/>
  <c r="O69" i="1"/>
  <c r="O70" i="1"/>
  <c r="O71" i="1"/>
  <c r="O72" i="1"/>
  <c r="O67" i="1"/>
  <c r="H81" i="1" l="1"/>
  <c r="I81" i="1"/>
  <c r="J81" i="1"/>
  <c r="G81" i="1"/>
  <c r="H80" i="1"/>
  <c r="I80" i="1"/>
  <c r="J80" i="1"/>
  <c r="G80" i="1"/>
  <c r="H79" i="1"/>
  <c r="I79" i="1"/>
  <c r="J79" i="1"/>
  <c r="G79" i="1"/>
  <c r="H78" i="1"/>
  <c r="I78" i="1" s="1"/>
  <c r="J78" i="1" s="1"/>
  <c r="G78" i="1"/>
  <c r="H77" i="1" l="1"/>
  <c r="I77" i="1"/>
  <c r="K77" i="1"/>
  <c r="G77" i="1"/>
  <c r="H76" i="1"/>
  <c r="I76" i="1"/>
  <c r="K76" i="1"/>
  <c r="G76" i="1"/>
  <c r="H75" i="1"/>
  <c r="I75" i="1"/>
  <c r="K75" i="1" s="1"/>
  <c r="G75" i="1"/>
  <c r="H74" i="1"/>
  <c r="I74" i="1"/>
  <c r="J74" i="1"/>
  <c r="G74" i="1"/>
  <c r="H73" i="1"/>
  <c r="I73" i="1"/>
  <c r="K73" i="1"/>
  <c r="G73" i="1"/>
  <c r="K68" i="1"/>
  <c r="J69" i="1"/>
  <c r="J70" i="1"/>
  <c r="J71" i="1"/>
  <c r="K72" i="1"/>
  <c r="J67" i="1"/>
  <c r="I68" i="1"/>
  <c r="I69" i="1"/>
  <c r="I70" i="1"/>
  <c r="I71" i="1"/>
  <c r="I72" i="1"/>
  <c r="I67" i="1"/>
  <c r="H68" i="1"/>
  <c r="H69" i="1"/>
  <c r="H70" i="1"/>
  <c r="H71" i="1"/>
  <c r="H72" i="1"/>
  <c r="H67" i="1"/>
  <c r="G68" i="1"/>
  <c r="G69" i="1"/>
  <c r="G70" i="1"/>
  <c r="G71" i="1"/>
  <c r="G72" i="1"/>
  <c r="G67" i="1"/>
  <c r="O62" i="1"/>
  <c r="O58" i="1"/>
  <c r="K62" i="1"/>
  <c r="M62" i="1" s="1"/>
  <c r="J62" i="1"/>
  <c r="L62" i="1" s="1"/>
  <c r="K58" i="1"/>
  <c r="M58" i="1" s="1"/>
  <c r="J58" i="1"/>
  <c r="L58" i="1" s="1"/>
  <c r="L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4" i="1"/>
  <c r="Q5" i="1"/>
  <c r="X7" i="1" l="1"/>
  <c r="X11" i="1"/>
  <c r="X15" i="1"/>
  <c r="T6" i="1"/>
  <c r="T10" i="1"/>
  <c r="T14" i="1"/>
  <c r="S5" i="1"/>
  <c r="W16" i="1"/>
  <c r="Y16" i="1" s="1"/>
  <c r="V16" i="1"/>
  <c r="X16" i="1" s="1"/>
  <c r="V5" i="1"/>
  <c r="X5" i="1" s="1"/>
  <c r="W5" i="1"/>
  <c r="Y5" i="1" s="1"/>
  <c r="V6" i="1"/>
  <c r="X6" i="1" s="1"/>
  <c r="W6" i="1"/>
  <c r="Y6" i="1" s="1"/>
  <c r="V7" i="1"/>
  <c r="W7" i="1"/>
  <c r="Y7" i="1" s="1"/>
  <c r="V8" i="1"/>
  <c r="X8" i="1" s="1"/>
  <c r="W8" i="1"/>
  <c r="Y8" i="1" s="1"/>
  <c r="V9" i="1"/>
  <c r="X9" i="1" s="1"/>
  <c r="W9" i="1"/>
  <c r="Y9" i="1" s="1"/>
  <c r="V10" i="1"/>
  <c r="X10" i="1" s="1"/>
  <c r="W10" i="1"/>
  <c r="Y10" i="1" s="1"/>
  <c r="V11" i="1"/>
  <c r="W11" i="1"/>
  <c r="Y11" i="1" s="1"/>
  <c r="V12" i="1"/>
  <c r="X12" i="1" s="1"/>
  <c r="W12" i="1"/>
  <c r="Y12" i="1" s="1"/>
  <c r="V13" i="1"/>
  <c r="X13" i="1" s="1"/>
  <c r="W13" i="1"/>
  <c r="Y13" i="1" s="1"/>
  <c r="V14" i="1"/>
  <c r="X14" i="1" s="1"/>
  <c r="W14" i="1"/>
  <c r="Y14" i="1" s="1"/>
  <c r="W15" i="1"/>
  <c r="Y15" i="1" s="1"/>
  <c r="V15" i="1"/>
  <c r="R6" i="1"/>
  <c r="R7" i="1"/>
  <c r="T7" i="1" s="1"/>
  <c r="R8" i="1"/>
  <c r="T8" i="1" s="1"/>
  <c r="R9" i="1"/>
  <c r="T9" i="1" s="1"/>
  <c r="R10" i="1"/>
  <c r="R11" i="1"/>
  <c r="T11" i="1" s="1"/>
  <c r="R12" i="1"/>
  <c r="T12" i="1" s="1"/>
  <c r="R13" i="1"/>
  <c r="T13" i="1" s="1"/>
  <c r="R14" i="1"/>
  <c r="R15" i="1"/>
  <c r="T15" i="1" s="1"/>
  <c r="R16" i="1"/>
  <c r="T16" i="1" s="1"/>
  <c r="R5" i="1"/>
  <c r="T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12" i="1"/>
  <c r="S12" i="1" s="1"/>
  <c r="Q13" i="1"/>
  <c r="S13" i="1" s="1"/>
  <c r="Q14" i="1"/>
  <c r="S14" i="1" s="1"/>
  <c r="Q15" i="1"/>
  <c r="S15" i="1" s="1"/>
  <c r="Q16" i="1"/>
  <c r="S16" i="1" s="1"/>
  <c r="M5" i="1"/>
  <c r="M6" i="1"/>
  <c r="M7" i="1"/>
  <c r="M8" i="1"/>
  <c r="M9" i="1"/>
  <c r="M10" i="1"/>
  <c r="M11" i="1"/>
  <c r="M12" i="1"/>
  <c r="M13" i="1"/>
  <c r="M14" i="1"/>
  <c r="M15" i="1"/>
  <c r="M4" i="1"/>
  <c r="L5" i="1"/>
  <c r="L6" i="1"/>
  <c r="L7" i="1"/>
  <c r="L8" i="1"/>
  <c r="L9" i="1"/>
  <c r="L10" i="1"/>
  <c r="L11" i="1"/>
  <c r="L12" i="1"/>
  <c r="L13" i="1"/>
  <c r="L14" i="1"/>
  <c r="L15" i="1"/>
  <c r="J5" i="1"/>
  <c r="J6" i="1"/>
  <c r="J7" i="1"/>
  <c r="J8" i="1"/>
  <c r="J9" i="1"/>
  <c r="J10" i="1"/>
  <c r="J11" i="1"/>
  <c r="J12" i="1"/>
  <c r="J13" i="1"/>
  <c r="J14" i="1"/>
  <c r="J15" i="1"/>
  <c r="I5" i="1"/>
  <c r="I6" i="1"/>
  <c r="I7" i="1"/>
  <c r="I8" i="1"/>
  <c r="I9" i="1"/>
  <c r="I10" i="1"/>
  <c r="I11" i="1"/>
  <c r="I12" i="1"/>
  <c r="I13" i="1"/>
  <c r="I14" i="1"/>
  <c r="I15" i="1"/>
  <c r="J4" i="1"/>
  <c r="I4" i="1"/>
  <c r="E5" i="1"/>
  <c r="E6" i="1"/>
  <c r="E7" i="1"/>
  <c r="E8" i="1"/>
  <c r="E9" i="1"/>
  <c r="E10" i="1"/>
  <c r="E11" i="1"/>
  <c r="E12" i="1"/>
  <c r="E13" i="1"/>
  <c r="E14" i="1"/>
  <c r="E15" i="1"/>
  <c r="E16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4" i="1"/>
</calcChain>
</file>

<file path=xl/sharedStrings.xml><?xml version="1.0" encoding="utf-8"?>
<sst xmlns="http://schemas.openxmlformats.org/spreadsheetml/2006/main" count="57" uniqueCount="34">
  <si>
    <t>US</t>
  </si>
  <si>
    <t>DS</t>
  </si>
  <si>
    <t>nom_gap</t>
  </si>
  <si>
    <t>US-nom</t>
  </si>
  <si>
    <t>DS-nom</t>
  </si>
  <si>
    <t>open gap taper</t>
  </si>
  <si>
    <t>Distance traveled: close direction</t>
  </si>
  <si>
    <t>Distance traveled: open direction</t>
  </si>
  <si>
    <t>ALL MEASURMENTS in [mm]</t>
  </si>
  <si>
    <t>Open gap motion</t>
  </si>
  <si>
    <t>Close gap motion</t>
  </si>
  <si>
    <t>Diff between directions: close - open</t>
  </si>
  <si>
    <t>US gap</t>
  </si>
  <si>
    <t>DS gap</t>
  </si>
  <si>
    <t>US-1mm</t>
  </si>
  <si>
    <t>DS-1mm</t>
  </si>
  <si>
    <t>DS gap - US gap</t>
  </si>
  <si>
    <t>Hall probe:</t>
  </si>
  <si>
    <t>Gap</t>
  </si>
  <si>
    <t>Gap(mm)</t>
  </si>
  <si>
    <t>Y(mm)</t>
  </si>
  <si>
    <t>D</t>
  </si>
  <si>
    <t>Touch probe:</t>
  </si>
  <si>
    <t>Top Jaw</t>
  </si>
  <si>
    <t>Bottom Jaw</t>
  </si>
  <si>
    <t>Nom</t>
  </si>
  <si>
    <t>taper</t>
  </si>
  <si>
    <t>Bot. Jaw</t>
  </si>
  <si>
    <t>Top-G/2</t>
  </si>
  <si>
    <t>Bot.-G/2</t>
  </si>
  <si>
    <t>Avrg.</t>
  </si>
  <si>
    <t>Shift</t>
  </si>
  <si>
    <t>Real shift</t>
  </si>
  <si>
    <t>(HallProbe)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</si>
</sst>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Symbol"/>
      <family val="1"/>
      <charset val="2"/>
    </font>
    <font>
      <sz val="11"/>
      <color rgb="FF006100"/>
      <name val="Symbol"/>
      <family val="1"/>
      <charset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2" fillId="6" borderId="3" applyNumberFormat="0" applyFont="0" applyAlignment="0" applyProtection="0"/>
  </cellStyleXfs>
  <cellXfs count="20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4" fillId="4" borderId="0" xfId="2" applyAlignment="1">
      <alignment horizontal="center"/>
    </xf>
    <xf numFmtId="0" fontId="7" fillId="4" borderId="0" xfId="2" applyFont="1" applyAlignment="1">
      <alignment horizontal="center"/>
    </xf>
    <xf numFmtId="0" fontId="8" fillId="3" borderId="0" xfId="1" applyFont="1" applyAlignment="1">
      <alignment horizontal="center"/>
    </xf>
    <xf numFmtId="0" fontId="3" fillId="3" borderId="0" xfId="1"/>
    <xf numFmtId="0" fontId="0" fillId="6" borderId="3" xfId="5" applyFont="1"/>
    <xf numFmtId="0" fontId="9" fillId="5" borderId="1" xfId="4" applyFont="1"/>
    <xf numFmtId="0" fontId="1" fillId="0" borderId="0" xfId="0" applyFont="1" applyAlignment="1">
      <alignment horizontal="center"/>
    </xf>
    <xf numFmtId="1" fontId="5" fillId="5" borderId="2" xfId="3" applyNumberFormat="1" applyAlignment="1">
      <alignment horizontal="center"/>
    </xf>
    <xf numFmtId="0" fontId="0" fillId="0" borderId="0" xfId="0" applyFill="1" applyBorder="1"/>
    <xf numFmtId="1" fontId="0" fillId="0" borderId="0" xfId="0" applyNumberFormat="1"/>
  </cellXfs>
  <cellStyles count="6">
    <cellStyle name="Bad" xfId="2" builtinId="27"/>
    <cellStyle name="Calculation" xfId="4" builtinId="22"/>
    <cellStyle name="Good" xfId="1" builtinId="26"/>
    <cellStyle name="Normal" xfId="0" builtinId="0"/>
    <cellStyle name="Note" xfId="5" builtinId="1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Open</a:t>
            </a:r>
            <a:r>
              <a:rPr lang="en-US" baseline="0"/>
              <a:t>GapMotion: </a:t>
            </a:r>
          </a:p>
          <a:p>
            <a:pPr>
              <a:defRPr/>
            </a:pPr>
            <a:r>
              <a:rPr lang="en-US"/>
              <a:t>US-nominal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US-nom</c:v>
                </c:pt>
              </c:strCache>
            </c:strRef>
          </c:tx>
          <c:xVal>
            <c:numRef>
              <c:f>Sheet1!$A$4:$A$16</c:f>
              <c:numCache>
                <c:formatCode>0.000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</c:numCache>
            </c:numRef>
          </c:xVal>
          <c:yVal>
            <c:numRef>
              <c:f>Sheet1!$D$4:$D$16</c:f>
              <c:numCache>
                <c:formatCode>0.000</c:formatCode>
                <c:ptCount val="13"/>
                <c:pt idx="0">
                  <c:v>9.9999999999944578E-4</c:v>
                </c:pt>
                <c:pt idx="1">
                  <c:v>3.6699999999999733E-2</c:v>
                </c:pt>
                <c:pt idx="2">
                  <c:v>5.3599999999999426E-2</c:v>
                </c:pt>
                <c:pt idx="3">
                  <c:v>0.10239999999999938</c:v>
                </c:pt>
                <c:pt idx="4">
                  <c:v>0.17800000000000082</c:v>
                </c:pt>
                <c:pt idx="5">
                  <c:v>0.21780000000000044</c:v>
                </c:pt>
                <c:pt idx="6">
                  <c:v>0.24430000000000085</c:v>
                </c:pt>
                <c:pt idx="7">
                  <c:v>0.26290000000000013</c:v>
                </c:pt>
                <c:pt idx="8">
                  <c:v>0.2762999999999991</c:v>
                </c:pt>
                <c:pt idx="9">
                  <c:v>0.28440000000000154</c:v>
                </c:pt>
                <c:pt idx="10">
                  <c:v>0.28969999999999985</c:v>
                </c:pt>
                <c:pt idx="11">
                  <c:v>0.29200000000000159</c:v>
                </c:pt>
                <c:pt idx="12">
                  <c:v>0.29139999999999944</c:v>
                </c:pt>
              </c:numCache>
            </c:numRef>
          </c:yVal>
          <c:smooth val="1"/>
        </c:ser>
        <c:ser>
          <c:idx val="1"/>
          <c:order val="1"/>
          <c:tx>
            <c:v>US touch probe</c:v>
          </c:tx>
          <c:dPt>
            <c:idx val="1"/>
            <c:bubble3D val="0"/>
            <c:spPr>
              <a:ln>
                <a:noFill/>
              </a:ln>
            </c:spPr>
          </c:dPt>
          <c:xVal>
            <c:numRef>
              <c:f>(Sheet1!$J$58,Sheet1!$J$62)</c:f>
              <c:numCache>
                <c:formatCode>General</c:formatCode>
                <c:ptCount val="2"/>
                <c:pt idx="0">
                  <c:v>8.0039999999999996</c:v>
                </c:pt>
                <c:pt idx="1">
                  <c:v>19.29</c:v>
                </c:pt>
              </c:numCache>
            </c:numRef>
          </c:xVal>
          <c:yVal>
            <c:numRef>
              <c:f>(Sheet1!$L$58,Sheet1!$L$62)</c:f>
              <c:numCache>
                <c:formatCode>General</c:formatCode>
                <c:ptCount val="2"/>
                <c:pt idx="0">
                  <c:v>3.9999999999995595E-3</c:v>
                </c:pt>
                <c:pt idx="1">
                  <c:v>0.28999999999999915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26560"/>
        <c:axId val="56627136"/>
      </c:scatterChart>
      <c:valAx>
        <c:axId val="56626560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none"/>
        <c:minorTickMark val="none"/>
        <c:tickLblPos val="nextTo"/>
        <c:crossAx val="56627136"/>
        <c:crosses val="autoZero"/>
        <c:crossBetween val="midCat"/>
      </c:valAx>
      <c:valAx>
        <c:axId val="56627136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crossAx val="56626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OpenGapMotion:</a:t>
            </a:r>
          </a:p>
          <a:p>
            <a:pPr>
              <a:defRPr/>
            </a:pPr>
            <a:r>
              <a:rPr lang="en-US"/>
              <a:t>DS-nominal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DS-nom</c:v>
                </c:pt>
              </c:strCache>
            </c:strRef>
          </c:tx>
          <c:xVal>
            <c:numRef>
              <c:f>Sheet1!$A$4:$A$16</c:f>
              <c:numCache>
                <c:formatCode>0.000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</c:numCache>
            </c:numRef>
          </c:xVal>
          <c:yVal>
            <c:numRef>
              <c:f>Sheet1!$E$4:$E$16</c:f>
              <c:numCache>
                <c:formatCode>0.000</c:formatCode>
                <c:ptCount val="13"/>
                <c:pt idx="0">
                  <c:v>1.5999999999998238E-3</c:v>
                </c:pt>
                <c:pt idx="1">
                  <c:v>2.7300000000000324E-2</c:v>
                </c:pt>
                <c:pt idx="2">
                  <c:v>3.4499999999999531E-2</c:v>
                </c:pt>
                <c:pt idx="3">
                  <c:v>4.7499999999999432E-2</c:v>
                </c:pt>
                <c:pt idx="4">
                  <c:v>8.9199999999999946E-2</c:v>
                </c:pt>
                <c:pt idx="5">
                  <c:v>0.12579999999999991</c:v>
                </c:pt>
                <c:pt idx="6">
                  <c:v>0.15300000000000047</c:v>
                </c:pt>
                <c:pt idx="7">
                  <c:v>0.17340000000000089</c:v>
                </c:pt>
                <c:pt idx="8">
                  <c:v>0.18769999999999953</c:v>
                </c:pt>
                <c:pt idx="9">
                  <c:v>0.19640000000000057</c:v>
                </c:pt>
                <c:pt idx="10">
                  <c:v>0.20110000000000028</c:v>
                </c:pt>
                <c:pt idx="11">
                  <c:v>0.20390000000000086</c:v>
                </c:pt>
                <c:pt idx="12">
                  <c:v>0.20349999999999824</c:v>
                </c:pt>
              </c:numCache>
            </c:numRef>
          </c:yVal>
          <c:smooth val="1"/>
        </c:ser>
        <c:ser>
          <c:idx val="1"/>
          <c:order val="1"/>
          <c:tx>
            <c:v>DS Touch probe</c:v>
          </c:tx>
          <c:dPt>
            <c:idx val="1"/>
            <c:bubble3D val="0"/>
            <c:spPr>
              <a:ln>
                <a:noFill/>
              </a:ln>
            </c:spPr>
          </c:dPt>
          <c:xVal>
            <c:numRef>
              <c:f>(Sheet1!$G$58,Sheet1!$G$62)</c:f>
              <c:numCache>
                <c:formatCode>General</c:formatCode>
                <c:ptCount val="2"/>
                <c:pt idx="0">
                  <c:v>8</c:v>
                </c:pt>
                <c:pt idx="1">
                  <c:v>19</c:v>
                </c:pt>
              </c:numCache>
            </c:numRef>
          </c:xVal>
          <c:yVal>
            <c:numRef>
              <c:f>(Sheet1!$M$58,Sheet1!$M$62)</c:f>
              <c:numCache>
                <c:formatCode>General</c:formatCode>
                <c:ptCount val="2"/>
                <c:pt idx="0">
                  <c:v>-2.7000000000000135E-2</c:v>
                </c:pt>
                <c:pt idx="1">
                  <c:v>0.19999999999999929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29440"/>
        <c:axId val="56630016"/>
      </c:scatterChart>
      <c:valAx>
        <c:axId val="56629440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out"/>
        <c:minorTickMark val="none"/>
        <c:tickLblPos val="nextTo"/>
        <c:crossAx val="56630016"/>
        <c:crosses val="autoZero"/>
        <c:crossBetween val="midCat"/>
      </c:valAx>
      <c:valAx>
        <c:axId val="5663001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566294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CloseGapMotion:</a:t>
            </a:r>
          </a:p>
          <a:p>
            <a:pPr>
              <a:defRPr/>
            </a:pPr>
            <a:r>
              <a:rPr lang="en-US"/>
              <a:t>US-nominal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Sheet1!$I$3</c:f>
              <c:strCache>
                <c:ptCount val="1"/>
                <c:pt idx="0">
                  <c:v>US-nom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Sheet1!$I$4:$I$15</c:f>
              <c:numCache>
                <c:formatCode>0.000</c:formatCode>
                <c:ptCount val="12"/>
                <c:pt idx="0">
                  <c:v>7.8900000000000858E-2</c:v>
                </c:pt>
                <c:pt idx="1">
                  <c:v>0.11490000000000045</c:v>
                </c:pt>
                <c:pt idx="2">
                  <c:v>0.1225000000000005</c:v>
                </c:pt>
                <c:pt idx="3">
                  <c:v>0.14530000000000065</c:v>
                </c:pt>
                <c:pt idx="4">
                  <c:v>0.19749999999999979</c:v>
                </c:pt>
                <c:pt idx="5">
                  <c:v>0.2323000000000004</c:v>
                </c:pt>
                <c:pt idx="6">
                  <c:v>0.25489999999999924</c:v>
                </c:pt>
                <c:pt idx="7">
                  <c:v>0.27190000000000047</c:v>
                </c:pt>
                <c:pt idx="8">
                  <c:v>0.28389999999999915</c:v>
                </c:pt>
                <c:pt idx="9">
                  <c:v>0.29110000000000014</c:v>
                </c:pt>
                <c:pt idx="10">
                  <c:v>0.29510000000000147</c:v>
                </c:pt>
                <c:pt idx="11">
                  <c:v>0.29635000000000034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37280"/>
        <c:axId val="115137856"/>
      </c:scatterChart>
      <c:valAx>
        <c:axId val="115137280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out"/>
        <c:minorTickMark val="none"/>
        <c:tickLblPos val="nextTo"/>
        <c:crossAx val="115137856"/>
        <c:crosses val="autoZero"/>
        <c:crossBetween val="midCat"/>
      </c:valAx>
      <c:valAx>
        <c:axId val="11513785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15137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CloseGapMotion:</a:t>
            </a:r>
            <a:br>
              <a:rPr lang="en-US"/>
            </a:br>
            <a:r>
              <a:rPr lang="en-US"/>
              <a:t>DS-nominal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Sheet1!$J$3</c:f>
              <c:strCache>
                <c:ptCount val="1"/>
                <c:pt idx="0">
                  <c:v>DS-nom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Sheet1!$J$4:$J$15</c:f>
              <c:numCache>
                <c:formatCode>0.000</c:formatCode>
                <c:ptCount val="12"/>
                <c:pt idx="0">
                  <c:v>4.6400000000000219E-2</c:v>
                </c:pt>
                <c:pt idx="1">
                  <c:v>7.0299999999999585E-2</c:v>
                </c:pt>
                <c:pt idx="2">
                  <c:v>7.0299999999999585E-2</c:v>
                </c:pt>
                <c:pt idx="3">
                  <c:v>6.4000000000000057E-2</c:v>
                </c:pt>
                <c:pt idx="4">
                  <c:v>0.10679999999999978</c:v>
                </c:pt>
                <c:pt idx="5">
                  <c:v>0.14010000000000034</c:v>
                </c:pt>
                <c:pt idx="6">
                  <c:v>0.16510000000000069</c:v>
                </c:pt>
                <c:pt idx="7">
                  <c:v>0.18270000000000053</c:v>
                </c:pt>
                <c:pt idx="8">
                  <c:v>0.19359999999999999</c:v>
                </c:pt>
                <c:pt idx="9">
                  <c:v>0.20070000000000121</c:v>
                </c:pt>
                <c:pt idx="10">
                  <c:v>0.20380000000000109</c:v>
                </c:pt>
                <c:pt idx="11">
                  <c:v>0.20530000000000115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08384"/>
        <c:axId val="115136704"/>
      </c:scatterChart>
      <c:valAx>
        <c:axId val="61408384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out"/>
        <c:minorTickMark val="none"/>
        <c:tickLblPos val="nextTo"/>
        <c:crossAx val="115136704"/>
        <c:crosses val="autoZero"/>
        <c:crossBetween val="midCat"/>
      </c:valAx>
      <c:valAx>
        <c:axId val="11513670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61408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Distance traveled:</a:t>
            </a:r>
            <a:r>
              <a:rPr lang="en-US" baseline="0"/>
              <a:t> open direction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Sheet1!$Q$3</c:f>
              <c:strCache>
                <c:ptCount val="1"/>
                <c:pt idx="0">
                  <c:v>US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Sheet1!$S$5:$S$16</c:f>
              <c:numCache>
                <c:formatCode>0.000</c:formatCode>
                <c:ptCount val="12"/>
                <c:pt idx="0">
                  <c:v>3.5700000000000287E-2</c:v>
                </c:pt>
                <c:pt idx="1">
                  <c:v>1.6899999999999693E-2</c:v>
                </c:pt>
                <c:pt idx="2">
                  <c:v>4.8799999999999955E-2</c:v>
                </c:pt>
                <c:pt idx="3">
                  <c:v>7.5600000000001444E-2</c:v>
                </c:pt>
                <c:pt idx="4">
                  <c:v>3.9799999999999613E-2</c:v>
                </c:pt>
                <c:pt idx="5">
                  <c:v>2.6500000000000412E-2</c:v>
                </c:pt>
                <c:pt idx="6">
                  <c:v>1.8599999999999284E-2</c:v>
                </c:pt>
                <c:pt idx="7">
                  <c:v>1.3399999999998968E-2</c:v>
                </c:pt>
                <c:pt idx="8">
                  <c:v>8.1000000000024386E-3</c:v>
                </c:pt>
                <c:pt idx="9">
                  <c:v>5.2999999999983061E-3</c:v>
                </c:pt>
                <c:pt idx="10">
                  <c:v>2.3000000000017451E-3</c:v>
                </c:pt>
                <c:pt idx="11">
                  <c:v>-6.0000000000215437E-4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Sheet1!$R$3</c:f>
              <c:strCache>
                <c:ptCount val="1"/>
                <c:pt idx="0">
                  <c:v>DS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Sheet1!$T$5:$T$16</c:f>
              <c:numCache>
                <c:formatCode>0.000</c:formatCode>
                <c:ptCount val="12"/>
                <c:pt idx="0">
                  <c:v>2.57000000000005E-2</c:v>
                </c:pt>
                <c:pt idx="1">
                  <c:v>7.199999999999207E-3</c:v>
                </c:pt>
                <c:pt idx="2">
                  <c:v>1.2999999999999901E-2</c:v>
                </c:pt>
                <c:pt idx="3">
                  <c:v>4.1700000000000514E-2</c:v>
                </c:pt>
                <c:pt idx="4">
                  <c:v>3.6599999999999966E-2</c:v>
                </c:pt>
                <c:pt idx="5">
                  <c:v>2.7200000000000557E-2</c:v>
                </c:pt>
                <c:pt idx="6">
                  <c:v>2.0400000000000418E-2</c:v>
                </c:pt>
                <c:pt idx="7">
                  <c:v>1.4299999999998647E-2</c:v>
                </c:pt>
                <c:pt idx="8">
                  <c:v>8.7000000000010402E-3</c:v>
                </c:pt>
                <c:pt idx="9">
                  <c:v>4.6999999999997044E-3</c:v>
                </c:pt>
                <c:pt idx="10">
                  <c:v>2.8000000000005798E-3</c:v>
                </c:pt>
                <c:pt idx="11">
                  <c:v>-4.0000000000262048E-4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10112"/>
        <c:axId val="61410688"/>
      </c:scatterChart>
      <c:valAx>
        <c:axId val="61410112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none"/>
        <c:minorTickMark val="none"/>
        <c:tickLblPos val="nextTo"/>
        <c:crossAx val="61410688"/>
        <c:crosses val="autoZero"/>
        <c:crossBetween val="midCat"/>
      </c:valAx>
      <c:valAx>
        <c:axId val="61410688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crossAx val="61410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Distance traveled: close direction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Sheet1!$V$3</c:f>
              <c:strCache>
                <c:ptCount val="1"/>
                <c:pt idx="0">
                  <c:v>US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Sheet1!$X$5:$X$16</c:f>
              <c:numCache>
                <c:formatCode>0.000</c:formatCode>
                <c:ptCount val="12"/>
                <c:pt idx="0">
                  <c:v>3.5999999999999588E-2</c:v>
                </c:pt>
                <c:pt idx="1">
                  <c:v>7.6000000000000512E-3</c:v>
                </c:pt>
                <c:pt idx="2">
                  <c:v>2.2800000000000153E-2</c:v>
                </c:pt>
                <c:pt idx="3">
                  <c:v>5.2199999999999136E-2</c:v>
                </c:pt>
                <c:pt idx="4">
                  <c:v>3.4800000000000608E-2</c:v>
                </c:pt>
                <c:pt idx="5">
                  <c:v>2.2599999999998843E-2</c:v>
                </c:pt>
                <c:pt idx="6">
                  <c:v>1.7000000000001236E-2</c:v>
                </c:pt>
                <c:pt idx="7">
                  <c:v>1.1999999999998678E-2</c:v>
                </c:pt>
                <c:pt idx="8">
                  <c:v>7.2000000000009834E-3</c:v>
                </c:pt>
                <c:pt idx="9">
                  <c:v>4.0000000000013358E-3</c:v>
                </c:pt>
                <c:pt idx="10">
                  <c:v>1.2499999999988631E-3</c:v>
                </c:pt>
                <c:pt idx="11">
                  <c:v>-4.9500000000008981E-3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Sheet1!$W$3</c:f>
              <c:strCache>
                <c:ptCount val="1"/>
                <c:pt idx="0">
                  <c:v>DS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Sheet1!$Y$5:$Y$16</c:f>
              <c:numCache>
                <c:formatCode>0.000</c:formatCode>
                <c:ptCount val="12"/>
                <c:pt idx="0">
                  <c:v>2.3899999999999366E-2</c:v>
                </c:pt>
                <c:pt idx="1">
                  <c:v>0</c:v>
                </c:pt>
                <c:pt idx="2">
                  <c:v>-6.2999999999995282E-3</c:v>
                </c:pt>
                <c:pt idx="3">
                  <c:v>4.2799999999999727E-2</c:v>
                </c:pt>
                <c:pt idx="4">
                  <c:v>3.3300000000000551E-2</c:v>
                </c:pt>
                <c:pt idx="5">
                  <c:v>2.5000000000000355E-2</c:v>
                </c:pt>
                <c:pt idx="6">
                  <c:v>1.7599999999999838E-2</c:v>
                </c:pt>
                <c:pt idx="7">
                  <c:v>1.0899999999999466E-2</c:v>
                </c:pt>
                <c:pt idx="8">
                  <c:v>7.1000000000012164E-3</c:v>
                </c:pt>
                <c:pt idx="9">
                  <c:v>3.0999999999998806E-3</c:v>
                </c:pt>
                <c:pt idx="10">
                  <c:v>1.5000000000000568E-3</c:v>
                </c:pt>
                <c:pt idx="11">
                  <c:v>-1.8000000000029104E-3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12992"/>
        <c:axId val="61413568"/>
      </c:scatterChart>
      <c:valAx>
        <c:axId val="61412992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none"/>
        <c:minorTickMark val="none"/>
        <c:tickLblPos val="nextTo"/>
        <c:crossAx val="61413568"/>
        <c:crosses val="autoZero"/>
        <c:crossBetween val="midCat"/>
      </c:valAx>
      <c:valAx>
        <c:axId val="61413568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crossAx val="61412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Sheet1!$AB$2</c:f>
              <c:strCache>
                <c:ptCount val="1"/>
                <c:pt idx="0">
                  <c:v>open gap taper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Sheet1!$AB$4:$AB$16</c:f>
              <c:numCache>
                <c:formatCode>0.000</c:formatCode>
                <c:ptCount val="13"/>
                <c:pt idx="0">
                  <c:v>6.0000000000037801E-4</c:v>
                </c:pt>
                <c:pt idx="1">
                  <c:v>-9.3999999999994088E-3</c:v>
                </c:pt>
                <c:pt idx="2">
                  <c:v>-1.9099999999999895E-2</c:v>
                </c:pt>
                <c:pt idx="3">
                  <c:v>-5.4899999999999949E-2</c:v>
                </c:pt>
                <c:pt idx="4">
                  <c:v>-8.8800000000000878E-2</c:v>
                </c:pt>
                <c:pt idx="5">
                  <c:v>-9.2000000000000526E-2</c:v>
                </c:pt>
                <c:pt idx="6">
                  <c:v>-9.1300000000000381E-2</c:v>
                </c:pt>
                <c:pt idx="7">
                  <c:v>-8.9499999999999247E-2</c:v>
                </c:pt>
                <c:pt idx="8">
                  <c:v>-8.8599999999999568E-2</c:v>
                </c:pt>
                <c:pt idx="9">
                  <c:v>-8.8000000000000966E-2</c:v>
                </c:pt>
                <c:pt idx="10">
                  <c:v>-8.8599999999999568E-2</c:v>
                </c:pt>
                <c:pt idx="11">
                  <c:v>-8.8100000000000733E-2</c:v>
                </c:pt>
                <c:pt idx="12">
                  <c:v>-8.7900000000001199E-2</c:v>
                </c:pt>
              </c:numCache>
            </c:numRef>
          </c:yVal>
          <c:smooth val="1"/>
        </c:ser>
        <c:ser>
          <c:idx val="1"/>
          <c:order val="1"/>
          <c:tx>
            <c:v>Touch probe</c:v>
          </c:tx>
          <c:spPr>
            <a:ln>
              <a:noFill/>
            </a:ln>
          </c:spPr>
          <c:xVal>
            <c:numRef>
              <c:f>(Sheet1!$G$58,Sheet1!$G$62)</c:f>
              <c:numCache>
                <c:formatCode>General</c:formatCode>
                <c:ptCount val="2"/>
                <c:pt idx="0">
                  <c:v>8</c:v>
                </c:pt>
                <c:pt idx="1">
                  <c:v>19</c:v>
                </c:pt>
              </c:numCache>
            </c:numRef>
          </c:xVal>
          <c:yVal>
            <c:numRef>
              <c:f>(Sheet1!$O$58,Sheet1!$O$62)</c:f>
              <c:numCache>
                <c:formatCode>General</c:formatCode>
                <c:ptCount val="2"/>
                <c:pt idx="0">
                  <c:v>-3.0999999999999694E-2</c:v>
                </c:pt>
                <c:pt idx="1">
                  <c:v>-8.9999999999999858E-2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65152"/>
        <c:axId val="61465728"/>
      </c:scatterChart>
      <c:valAx>
        <c:axId val="61465152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out"/>
        <c:minorTickMark val="none"/>
        <c:tickLblPos val="nextTo"/>
        <c:crossAx val="61465728"/>
        <c:crosses val="autoZero"/>
        <c:crossBetween val="midCat"/>
      </c:valAx>
      <c:valAx>
        <c:axId val="6146572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61465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real measurements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Sheet1!$M$67:$M$72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Sheet1!$O$67:$O$72</c:f>
              <c:numCache>
                <c:formatCode>General</c:formatCode>
                <c:ptCount val="6"/>
                <c:pt idx="0">
                  <c:v>-37.400000000000006</c:v>
                </c:pt>
                <c:pt idx="1">
                  <c:v>-19.400000000000002</c:v>
                </c:pt>
                <c:pt idx="2">
                  <c:v>0</c:v>
                </c:pt>
                <c:pt idx="3">
                  <c:v>30.9</c:v>
                </c:pt>
                <c:pt idx="4">
                  <c:v>52.699999999999996</c:v>
                </c:pt>
                <c:pt idx="5">
                  <c:v>69.400000000000006</c:v>
                </c:pt>
              </c:numCache>
            </c:numRef>
          </c:yVal>
          <c:smooth val="0"/>
        </c:ser>
        <c:ser>
          <c:idx val="0"/>
          <c:order val="1"/>
          <c:tx>
            <c:v>CMM</c:v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4"/>
            <c:dispRSqr val="0"/>
            <c:dispEq val="1"/>
            <c:trendlineLbl>
              <c:layout>
                <c:manualLayout>
                  <c:x val="0.10815991271959829"/>
                  <c:y val="0.67001723982778028"/>
                </c:manualLayout>
              </c:layout>
              <c:numFmt formatCode="0.0000E+00" sourceLinked="0"/>
            </c:trendlineLbl>
          </c:trendline>
          <c:xVal>
            <c:numRef>
              <c:f>(Sheet1!$C$67:$C$71,Sheet1!$C$74,Sheet1!$C$78:$C$81)</c:f>
              <c:numCache>
                <c:formatCode>General</c:formatCode>
                <c:ptCount val="10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20</c:v>
                </c:pt>
                <c:pt idx="5">
                  <c:v>9</c:v>
                </c:pt>
                <c:pt idx="6">
                  <c:v>50</c:v>
                </c:pt>
                <c:pt idx="7">
                  <c:v>25</c:v>
                </c:pt>
                <c:pt idx="8">
                  <c:v>30</c:v>
                </c:pt>
                <c:pt idx="9">
                  <c:v>40</c:v>
                </c:pt>
              </c:numCache>
            </c:numRef>
          </c:xVal>
          <c:yVal>
            <c:numRef>
              <c:f>(Sheet1!$L$67:$L$71,Sheet1!$L$74,Sheet1!$L$78:$L$81)</c:f>
              <c:numCache>
                <c:formatCode>0</c:formatCode>
                <c:ptCount val="10"/>
                <c:pt idx="0">
                  <c:v>-22</c:v>
                </c:pt>
                <c:pt idx="1">
                  <c:v>0</c:v>
                </c:pt>
                <c:pt idx="2">
                  <c:v>11.150000000000233</c:v>
                </c:pt>
                <c:pt idx="3">
                  <c:v>53.249999999999815</c:v>
                </c:pt>
                <c:pt idx="4">
                  <c:v>71.599999999999682</c:v>
                </c:pt>
                <c:pt idx="5">
                  <c:v>-9.3999999999998334</c:v>
                </c:pt>
                <c:pt idx="6">
                  <c:v>92.999999999999545</c:v>
                </c:pt>
                <c:pt idx="7">
                  <c:v>79.099999999999966</c:v>
                </c:pt>
                <c:pt idx="8">
                  <c:v>85.150000000000077</c:v>
                </c:pt>
                <c:pt idx="9">
                  <c:v>91.050000000000537</c:v>
                </c:pt>
              </c:numCache>
            </c:numRef>
          </c:yVal>
          <c:smooth val="0"/>
        </c:ser>
        <c:ser>
          <c:idx val="2"/>
          <c:order val="2"/>
          <c:tx>
            <c:v>Re-measurement</c:v>
          </c:tx>
          <c:spPr>
            <a:ln w="28575">
              <a:noFill/>
            </a:ln>
          </c:spPr>
          <c:xVal>
            <c:numRef>
              <c:f>Sheet1!$M$73:$M$77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Sheet1!$O$73:$O$77</c:f>
              <c:numCache>
                <c:formatCode>General</c:formatCode>
                <c:ptCount val="5"/>
                <c:pt idx="0">
                  <c:v>-71</c:v>
                </c:pt>
                <c:pt idx="1">
                  <c:v>0</c:v>
                </c:pt>
                <c:pt idx="2">
                  <c:v>45</c:v>
                </c:pt>
                <c:pt idx="3">
                  <c:v>60</c:v>
                </c:pt>
                <c:pt idx="4">
                  <c:v>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68032"/>
        <c:axId val="61468608"/>
      </c:scatterChart>
      <c:valAx>
        <c:axId val="614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468608"/>
        <c:crosses val="autoZero"/>
        <c:crossBetween val="midCat"/>
      </c:valAx>
      <c:valAx>
        <c:axId val="61468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468032"/>
        <c:crosses val="autoZero"/>
        <c:crossBetween val="midCat"/>
      </c:val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145591043027627"/>
          <c:y val="0.34248386785805957"/>
          <c:w val="0.2172625610895742"/>
          <c:h val="0.15775713252364837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16</xdr:row>
      <xdr:rowOff>147637</xdr:rowOff>
    </xdr:from>
    <xdr:to>
      <xdr:col>7</xdr:col>
      <xdr:colOff>438150</xdr:colOff>
      <xdr:row>31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390525</xdr:colOff>
      <xdr:row>32</xdr:row>
      <xdr:rowOff>80962</xdr:rowOff>
    </xdr:from>
    <xdr:to>
      <xdr:col>7</xdr:col>
      <xdr:colOff>409575</xdr:colOff>
      <xdr:row>46</xdr:row>
      <xdr:rowOff>157162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361950</xdr:colOff>
      <xdr:row>16</xdr:row>
      <xdr:rowOff>157162</xdr:rowOff>
    </xdr:from>
    <xdr:to>
      <xdr:col>14</xdr:col>
      <xdr:colOff>571500</xdr:colOff>
      <xdr:row>31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357186</xdr:colOff>
      <xdr:row>32</xdr:row>
      <xdr:rowOff>80962</xdr:rowOff>
    </xdr:from>
    <xdr:to>
      <xdr:col>14</xdr:col>
      <xdr:colOff>571499</xdr:colOff>
      <xdr:row>46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328612</xdr:colOff>
      <xdr:row>16</xdr:row>
      <xdr:rowOff>138112</xdr:rowOff>
    </xdr:from>
    <xdr:to>
      <xdr:col>23</xdr:col>
      <xdr:colOff>23812</xdr:colOff>
      <xdr:row>31</xdr:row>
      <xdr:rowOff>23812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357187</xdr:colOff>
      <xdr:row>32</xdr:row>
      <xdr:rowOff>61912</xdr:rowOff>
    </xdr:from>
    <xdr:to>
      <xdr:col>23</xdr:col>
      <xdr:colOff>52387</xdr:colOff>
      <xdr:row>46</xdr:row>
      <xdr:rowOff>138112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123825</xdr:colOff>
      <xdr:row>16</xdr:row>
      <xdr:rowOff>133350</xdr:rowOff>
    </xdr:from>
    <xdr:to>
      <xdr:col>30</xdr:col>
      <xdr:colOff>428625</xdr:colOff>
      <xdr:row>31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609599</xdr:colOff>
      <xdr:row>63</xdr:row>
      <xdr:rowOff>157161</xdr:rowOff>
    </xdr:from>
    <xdr:to>
      <xdr:col>26</xdr:col>
      <xdr:colOff>104774</xdr:colOff>
      <xdr:row>86</xdr:row>
      <xdr:rowOff>142874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topLeftCell="K54" workbookViewId="0">
      <selection activeCell="AA66" sqref="AA66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28" x14ac:dyDescent="0.25">
      <c r="A1" s="5" t="s">
        <v>8</v>
      </c>
    </row>
    <row r="2" spans="1:28" x14ac:dyDescent="0.25">
      <c r="B2" s="1" t="s">
        <v>9</v>
      </c>
      <c r="C2" s="1"/>
      <c r="D2" s="1"/>
      <c r="E2" s="1"/>
      <c r="G2" s="1" t="s">
        <v>10</v>
      </c>
      <c r="H2" s="1"/>
      <c r="I2" s="1"/>
      <c r="J2" s="1"/>
      <c r="L2" s="7" t="s">
        <v>11</v>
      </c>
      <c r="M2" s="6"/>
      <c r="Q2" s="1" t="s">
        <v>7</v>
      </c>
      <c r="R2" s="1"/>
      <c r="S2" s="1"/>
      <c r="T2" s="1"/>
      <c r="V2" s="1" t="s">
        <v>6</v>
      </c>
      <c r="W2" s="1"/>
      <c r="X2" s="1"/>
      <c r="Y2" s="1"/>
      <c r="AB2" s="6" t="s">
        <v>5</v>
      </c>
    </row>
    <row r="3" spans="1:28" x14ac:dyDescent="0.25">
      <c r="A3" s="3" t="s">
        <v>2</v>
      </c>
      <c r="B3" s="1" t="s">
        <v>12</v>
      </c>
      <c r="C3" s="1" t="s">
        <v>13</v>
      </c>
      <c r="D3" s="1" t="s">
        <v>3</v>
      </c>
      <c r="E3" s="1" t="s">
        <v>4</v>
      </c>
      <c r="G3" s="1" t="s">
        <v>12</v>
      </c>
      <c r="H3" s="1" t="s">
        <v>13</v>
      </c>
      <c r="I3" s="1" t="s">
        <v>3</v>
      </c>
      <c r="J3" s="1" t="s">
        <v>4</v>
      </c>
      <c r="L3" s="1" t="s">
        <v>0</v>
      </c>
      <c r="M3" s="1" t="s">
        <v>1</v>
      </c>
      <c r="Q3" s="1" t="s">
        <v>0</v>
      </c>
      <c r="R3" s="1" t="s">
        <v>1</v>
      </c>
      <c r="S3" s="1"/>
      <c r="T3" s="1"/>
      <c r="V3" s="1" t="s">
        <v>0</v>
      </c>
      <c r="W3" s="1" t="s">
        <v>1</v>
      </c>
      <c r="X3" s="1"/>
      <c r="Y3" s="1"/>
      <c r="AB3" s="6" t="s">
        <v>16</v>
      </c>
    </row>
    <row r="4" spans="1:28" x14ac:dyDescent="0.25">
      <c r="A4" s="4">
        <v>8</v>
      </c>
      <c r="B4" s="2">
        <v>8.0009999999999994</v>
      </c>
      <c r="C4" s="2">
        <v>8.0015999999999998</v>
      </c>
      <c r="D4" s="2">
        <f>B4-A4</f>
        <v>9.9999999999944578E-4</v>
      </c>
      <c r="E4" s="2">
        <f>C4-A4</f>
        <v>1.5999999999998238E-3</v>
      </c>
      <c r="G4" s="2">
        <v>8.0789000000000009</v>
      </c>
      <c r="H4" s="2">
        <v>8.0464000000000002</v>
      </c>
      <c r="I4" s="2">
        <f>G4-A4</f>
        <v>7.8900000000000858E-2</v>
      </c>
      <c r="J4" s="2">
        <f>H4-A4</f>
        <v>4.6400000000000219E-2</v>
      </c>
      <c r="L4" s="2">
        <f>G4-B4</f>
        <v>7.7900000000001413E-2</v>
      </c>
      <c r="M4" s="2">
        <f>H4-C4</f>
        <v>4.4800000000000395E-2</v>
      </c>
      <c r="Q4" s="1"/>
      <c r="R4" s="1"/>
      <c r="S4" s="1" t="s">
        <v>14</v>
      </c>
      <c r="T4" s="1" t="s">
        <v>15</v>
      </c>
      <c r="V4" s="1"/>
      <c r="W4" s="1"/>
      <c r="X4" s="1" t="s">
        <v>14</v>
      </c>
      <c r="Y4" s="1" t="s">
        <v>15</v>
      </c>
      <c r="AB4" s="2">
        <f>C4-B4</f>
        <v>6.0000000000037801E-4</v>
      </c>
    </row>
    <row r="5" spans="1:28" x14ac:dyDescent="0.25">
      <c r="A5" s="4">
        <v>9</v>
      </c>
      <c r="B5" s="2">
        <v>9.0366999999999997</v>
      </c>
      <c r="C5" s="2">
        <v>9.0273000000000003</v>
      </c>
      <c r="D5" s="2">
        <f t="shared" ref="D5:D16" si="0">B5-A5</f>
        <v>3.6699999999999733E-2</v>
      </c>
      <c r="E5" s="2">
        <f t="shared" ref="E5:E16" si="1">C5-A5</f>
        <v>2.7300000000000324E-2</v>
      </c>
      <c r="G5" s="2">
        <v>9.1149000000000004</v>
      </c>
      <c r="H5" s="2">
        <v>9.0702999999999996</v>
      </c>
      <c r="I5" s="2">
        <f t="shared" ref="I5:I15" si="2">G5-A5</f>
        <v>0.11490000000000045</v>
      </c>
      <c r="J5" s="2">
        <f t="shared" ref="J5:J15" si="3">H5-A5</f>
        <v>7.0299999999999585E-2</v>
      </c>
      <c r="L5" s="2">
        <f t="shared" ref="L5:L15" si="4">G5-B5</f>
        <v>7.8200000000000713E-2</v>
      </c>
      <c r="M5" s="2">
        <f t="shared" ref="M5:M15" si="5">H5-C5</f>
        <v>4.2999999999999261E-2</v>
      </c>
      <c r="Q5" s="2">
        <f>B5-B4</f>
        <v>1.0357000000000003</v>
      </c>
      <c r="R5" s="2">
        <f>C5-C4</f>
        <v>1.0257000000000005</v>
      </c>
      <c r="S5" s="2">
        <f>Q5-1</f>
        <v>3.5700000000000287E-2</v>
      </c>
      <c r="T5" s="2">
        <f>R5-1</f>
        <v>2.57000000000005E-2</v>
      </c>
      <c r="V5" s="2">
        <f t="shared" ref="V5:V14" si="6">G5-G4</f>
        <v>1.0359999999999996</v>
      </c>
      <c r="W5" s="2">
        <f t="shared" ref="W5:W14" si="7">H5-H4</f>
        <v>1.0238999999999994</v>
      </c>
      <c r="X5" s="2">
        <f>V5-1</f>
        <v>3.5999999999999588E-2</v>
      </c>
      <c r="Y5" s="2">
        <f>W5-1</f>
        <v>2.3899999999999366E-2</v>
      </c>
      <c r="AB5" s="2">
        <f t="shared" ref="AB5:AB16" si="8">C5-B5</f>
        <v>-9.3999999999994088E-3</v>
      </c>
    </row>
    <row r="6" spans="1:28" x14ac:dyDescent="0.25">
      <c r="A6" s="4">
        <v>10</v>
      </c>
      <c r="B6" s="2">
        <v>10.053599999999999</v>
      </c>
      <c r="C6" s="2">
        <v>10.0345</v>
      </c>
      <c r="D6" s="2">
        <f t="shared" si="0"/>
        <v>5.3599999999999426E-2</v>
      </c>
      <c r="E6" s="2">
        <f t="shared" si="1"/>
        <v>3.4499999999999531E-2</v>
      </c>
      <c r="G6" s="2">
        <v>10.1225</v>
      </c>
      <c r="H6" s="2">
        <v>10.0703</v>
      </c>
      <c r="I6" s="2">
        <f t="shared" si="2"/>
        <v>0.1225000000000005</v>
      </c>
      <c r="J6" s="2">
        <f t="shared" si="3"/>
        <v>7.0299999999999585E-2</v>
      </c>
      <c r="L6" s="2">
        <f t="shared" si="4"/>
        <v>6.8900000000001071E-2</v>
      </c>
      <c r="M6" s="2">
        <f t="shared" si="5"/>
        <v>3.5800000000000054E-2</v>
      </c>
      <c r="Q6" s="2">
        <f t="shared" ref="Q6:Q16" si="9">B6-B5</f>
        <v>1.0168999999999997</v>
      </c>
      <c r="R6" s="2">
        <f t="shared" ref="R6:R16" si="10">C6-C5</f>
        <v>1.0071999999999992</v>
      </c>
      <c r="S6" s="2">
        <f t="shared" ref="S6:T16" si="11">Q6-1</f>
        <v>1.6899999999999693E-2</v>
      </c>
      <c r="T6" s="2">
        <f t="shared" si="11"/>
        <v>7.199999999999207E-3</v>
      </c>
      <c r="V6" s="2">
        <f t="shared" si="6"/>
        <v>1.0076000000000001</v>
      </c>
      <c r="W6" s="2">
        <f t="shared" si="7"/>
        <v>1</v>
      </c>
      <c r="X6" s="2">
        <f t="shared" ref="X6:Y16" si="12">V6-1</f>
        <v>7.6000000000000512E-3</v>
      </c>
      <c r="Y6" s="2">
        <f t="shared" si="12"/>
        <v>0</v>
      </c>
      <c r="AB6" s="2">
        <f t="shared" si="8"/>
        <v>-1.9099999999999895E-2</v>
      </c>
    </row>
    <row r="7" spans="1:28" x14ac:dyDescent="0.25">
      <c r="A7" s="4">
        <v>11</v>
      </c>
      <c r="B7" s="2">
        <v>11.102399999999999</v>
      </c>
      <c r="C7" s="2">
        <v>11.047499999999999</v>
      </c>
      <c r="D7" s="2">
        <f t="shared" si="0"/>
        <v>0.10239999999999938</v>
      </c>
      <c r="E7" s="2">
        <f t="shared" si="1"/>
        <v>4.7499999999999432E-2</v>
      </c>
      <c r="G7" s="2">
        <v>11.145300000000001</v>
      </c>
      <c r="H7" s="2">
        <v>11.064</v>
      </c>
      <c r="I7" s="2">
        <f t="shared" si="2"/>
        <v>0.14530000000000065</v>
      </c>
      <c r="J7" s="2">
        <f t="shared" si="3"/>
        <v>6.4000000000000057E-2</v>
      </c>
      <c r="L7" s="2">
        <f t="shared" si="4"/>
        <v>4.290000000000127E-2</v>
      </c>
      <c r="M7" s="2">
        <f t="shared" si="5"/>
        <v>1.6500000000000625E-2</v>
      </c>
      <c r="Q7" s="2">
        <f t="shared" si="9"/>
        <v>1.0488</v>
      </c>
      <c r="R7" s="2">
        <f t="shared" si="10"/>
        <v>1.0129999999999999</v>
      </c>
      <c r="S7" s="2">
        <f t="shared" si="11"/>
        <v>4.8799999999999955E-2</v>
      </c>
      <c r="T7" s="2">
        <f t="shared" si="11"/>
        <v>1.2999999999999901E-2</v>
      </c>
      <c r="V7" s="2">
        <f t="shared" si="6"/>
        <v>1.0228000000000002</v>
      </c>
      <c r="W7" s="2">
        <f t="shared" si="7"/>
        <v>0.99370000000000047</v>
      </c>
      <c r="X7" s="2">
        <f t="shared" si="12"/>
        <v>2.2800000000000153E-2</v>
      </c>
      <c r="Y7" s="2">
        <f t="shared" si="12"/>
        <v>-6.2999999999995282E-3</v>
      </c>
      <c r="AB7" s="2">
        <f t="shared" si="8"/>
        <v>-5.4899999999999949E-2</v>
      </c>
    </row>
    <row r="8" spans="1:28" x14ac:dyDescent="0.25">
      <c r="A8" s="4">
        <v>12</v>
      </c>
      <c r="B8" s="2">
        <v>12.178000000000001</v>
      </c>
      <c r="C8" s="2">
        <v>12.0892</v>
      </c>
      <c r="D8" s="2">
        <f t="shared" si="0"/>
        <v>0.17800000000000082</v>
      </c>
      <c r="E8" s="2">
        <f t="shared" si="1"/>
        <v>8.9199999999999946E-2</v>
      </c>
      <c r="G8" s="2">
        <v>12.1975</v>
      </c>
      <c r="H8" s="2">
        <v>12.1068</v>
      </c>
      <c r="I8" s="2">
        <f t="shared" si="2"/>
        <v>0.19749999999999979</v>
      </c>
      <c r="J8" s="2">
        <f t="shared" si="3"/>
        <v>0.10679999999999978</v>
      </c>
      <c r="L8" s="2">
        <f t="shared" si="4"/>
        <v>1.9499999999998963E-2</v>
      </c>
      <c r="M8" s="2">
        <f t="shared" si="5"/>
        <v>1.7599999999999838E-2</v>
      </c>
      <c r="Q8" s="2">
        <f t="shared" si="9"/>
        <v>1.0756000000000014</v>
      </c>
      <c r="R8" s="2">
        <f t="shared" si="10"/>
        <v>1.0417000000000005</v>
      </c>
      <c r="S8" s="2">
        <f t="shared" si="11"/>
        <v>7.5600000000001444E-2</v>
      </c>
      <c r="T8" s="2">
        <f t="shared" si="11"/>
        <v>4.1700000000000514E-2</v>
      </c>
      <c r="V8" s="2">
        <f t="shared" si="6"/>
        <v>1.0521999999999991</v>
      </c>
      <c r="W8" s="2">
        <f t="shared" si="7"/>
        <v>1.0427999999999997</v>
      </c>
      <c r="X8" s="2">
        <f t="shared" si="12"/>
        <v>5.2199999999999136E-2</v>
      </c>
      <c r="Y8" s="2">
        <f t="shared" si="12"/>
        <v>4.2799999999999727E-2</v>
      </c>
      <c r="AB8" s="2">
        <f t="shared" si="8"/>
        <v>-8.8800000000000878E-2</v>
      </c>
    </row>
    <row r="9" spans="1:28" x14ac:dyDescent="0.25">
      <c r="A9" s="4">
        <v>13</v>
      </c>
      <c r="B9" s="2">
        <v>13.2178</v>
      </c>
      <c r="C9" s="2">
        <v>13.1258</v>
      </c>
      <c r="D9" s="2">
        <f t="shared" si="0"/>
        <v>0.21780000000000044</v>
      </c>
      <c r="E9" s="2">
        <f t="shared" si="1"/>
        <v>0.12579999999999991</v>
      </c>
      <c r="G9" s="2">
        <v>13.2323</v>
      </c>
      <c r="H9" s="2">
        <v>13.1401</v>
      </c>
      <c r="I9" s="2">
        <f t="shared" si="2"/>
        <v>0.2323000000000004</v>
      </c>
      <c r="J9" s="2">
        <f t="shared" si="3"/>
        <v>0.14010000000000034</v>
      </c>
      <c r="L9" s="2">
        <f t="shared" si="4"/>
        <v>1.4499999999999957E-2</v>
      </c>
      <c r="M9" s="2">
        <f t="shared" si="5"/>
        <v>1.4300000000000423E-2</v>
      </c>
      <c r="Q9" s="2">
        <f t="shared" si="9"/>
        <v>1.0397999999999996</v>
      </c>
      <c r="R9" s="2">
        <f t="shared" si="10"/>
        <v>1.0366</v>
      </c>
      <c r="S9" s="2">
        <f t="shared" si="11"/>
        <v>3.9799999999999613E-2</v>
      </c>
      <c r="T9" s="2">
        <f t="shared" si="11"/>
        <v>3.6599999999999966E-2</v>
      </c>
      <c r="V9" s="2">
        <f t="shared" si="6"/>
        <v>1.0348000000000006</v>
      </c>
      <c r="W9" s="2">
        <f t="shared" si="7"/>
        <v>1.0333000000000006</v>
      </c>
      <c r="X9" s="2">
        <f t="shared" si="12"/>
        <v>3.4800000000000608E-2</v>
      </c>
      <c r="Y9" s="2">
        <f t="shared" si="12"/>
        <v>3.3300000000000551E-2</v>
      </c>
      <c r="AB9" s="2">
        <f t="shared" si="8"/>
        <v>-9.2000000000000526E-2</v>
      </c>
    </row>
    <row r="10" spans="1:28" x14ac:dyDescent="0.25">
      <c r="A10" s="4">
        <v>14</v>
      </c>
      <c r="B10" s="2">
        <v>14.244300000000001</v>
      </c>
      <c r="C10" s="2">
        <v>14.153</v>
      </c>
      <c r="D10" s="2">
        <f t="shared" si="0"/>
        <v>0.24430000000000085</v>
      </c>
      <c r="E10" s="2">
        <f t="shared" si="1"/>
        <v>0.15300000000000047</v>
      </c>
      <c r="G10" s="2">
        <v>14.254899999999999</v>
      </c>
      <c r="H10" s="2">
        <v>14.165100000000001</v>
      </c>
      <c r="I10" s="2">
        <f t="shared" si="2"/>
        <v>0.25489999999999924</v>
      </c>
      <c r="J10" s="2">
        <f t="shared" si="3"/>
        <v>0.16510000000000069</v>
      </c>
      <c r="L10" s="2">
        <f t="shared" si="4"/>
        <v>1.0599999999998388E-2</v>
      </c>
      <c r="M10" s="2">
        <f t="shared" si="5"/>
        <v>1.2100000000000222E-2</v>
      </c>
      <c r="Q10" s="2">
        <f t="shared" si="9"/>
        <v>1.0265000000000004</v>
      </c>
      <c r="R10" s="2">
        <f t="shared" si="10"/>
        <v>1.0272000000000006</v>
      </c>
      <c r="S10" s="2">
        <f t="shared" si="11"/>
        <v>2.6500000000000412E-2</v>
      </c>
      <c r="T10" s="2">
        <f t="shared" si="11"/>
        <v>2.7200000000000557E-2</v>
      </c>
      <c r="V10" s="2">
        <f t="shared" si="6"/>
        <v>1.0225999999999988</v>
      </c>
      <c r="W10" s="2">
        <f t="shared" si="7"/>
        <v>1.0250000000000004</v>
      </c>
      <c r="X10" s="2">
        <f t="shared" si="12"/>
        <v>2.2599999999998843E-2</v>
      </c>
      <c r="Y10" s="2">
        <f t="shared" si="12"/>
        <v>2.5000000000000355E-2</v>
      </c>
      <c r="AB10" s="2">
        <f t="shared" si="8"/>
        <v>-9.1300000000000381E-2</v>
      </c>
    </row>
    <row r="11" spans="1:28" x14ac:dyDescent="0.25">
      <c r="A11" s="4">
        <v>15</v>
      </c>
      <c r="B11" s="2">
        <v>15.2629</v>
      </c>
      <c r="C11" s="2">
        <v>15.173400000000001</v>
      </c>
      <c r="D11" s="2">
        <f t="shared" si="0"/>
        <v>0.26290000000000013</v>
      </c>
      <c r="E11" s="2">
        <f t="shared" si="1"/>
        <v>0.17340000000000089</v>
      </c>
      <c r="G11" s="2">
        <v>15.2719</v>
      </c>
      <c r="H11" s="2">
        <v>15.182700000000001</v>
      </c>
      <c r="I11" s="2">
        <f t="shared" si="2"/>
        <v>0.27190000000000047</v>
      </c>
      <c r="J11" s="2">
        <f t="shared" si="3"/>
        <v>0.18270000000000053</v>
      </c>
      <c r="L11" s="2">
        <f t="shared" si="4"/>
        <v>9.0000000000003411E-3</v>
      </c>
      <c r="M11" s="2">
        <f t="shared" si="5"/>
        <v>9.2999999999996419E-3</v>
      </c>
      <c r="Q11" s="2">
        <f t="shared" si="9"/>
        <v>1.0185999999999993</v>
      </c>
      <c r="R11" s="2">
        <f t="shared" si="10"/>
        <v>1.0204000000000004</v>
      </c>
      <c r="S11" s="2">
        <f t="shared" si="11"/>
        <v>1.8599999999999284E-2</v>
      </c>
      <c r="T11" s="2">
        <f t="shared" si="11"/>
        <v>2.0400000000000418E-2</v>
      </c>
      <c r="V11" s="2">
        <f t="shared" si="6"/>
        <v>1.0170000000000012</v>
      </c>
      <c r="W11" s="2">
        <f t="shared" si="7"/>
        <v>1.0175999999999998</v>
      </c>
      <c r="X11" s="2">
        <f t="shared" si="12"/>
        <v>1.7000000000001236E-2</v>
      </c>
      <c r="Y11" s="2">
        <f t="shared" si="12"/>
        <v>1.7599999999999838E-2</v>
      </c>
      <c r="AB11" s="2">
        <f t="shared" si="8"/>
        <v>-8.9499999999999247E-2</v>
      </c>
    </row>
    <row r="12" spans="1:28" x14ac:dyDescent="0.25">
      <c r="A12" s="4">
        <v>16</v>
      </c>
      <c r="B12" s="2">
        <v>16.276299999999999</v>
      </c>
      <c r="C12" s="2">
        <v>16.1877</v>
      </c>
      <c r="D12" s="2">
        <f t="shared" si="0"/>
        <v>0.2762999999999991</v>
      </c>
      <c r="E12" s="2">
        <f t="shared" si="1"/>
        <v>0.18769999999999953</v>
      </c>
      <c r="G12" s="2">
        <v>16.283899999999999</v>
      </c>
      <c r="H12" s="2">
        <v>16.1936</v>
      </c>
      <c r="I12" s="2">
        <f t="shared" si="2"/>
        <v>0.28389999999999915</v>
      </c>
      <c r="J12" s="2">
        <f t="shared" si="3"/>
        <v>0.19359999999999999</v>
      </c>
      <c r="L12" s="2">
        <f t="shared" si="4"/>
        <v>7.6000000000000512E-3</v>
      </c>
      <c r="M12" s="2">
        <f t="shared" si="5"/>
        <v>5.9000000000004604E-3</v>
      </c>
      <c r="Q12" s="2">
        <f t="shared" si="9"/>
        <v>1.013399999999999</v>
      </c>
      <c r="R12" s="2">
        <f t="shared" si="10"/>
        <v>1.0142999999999986</v>
      </c>
      <c r="S12" s="2">
        <f t="shared" si="11"/>
        <v>1.3399999999998968E-2</v>
      </c>
      <c r="T12" s="2">
        <f t="shared" si="11"/>
        <v>1.4299999999998647E-2</v>
      </c>
      <c r="V12" s="2">
        <f t="shared" si="6"/>
        <v>1.0119999999999987</v>
      </c>
      <c r="W12" s="2">
        <f t="shared" si="7"/>
        <v>1.0108999999999995</v>
      </c>
      <c r="X12" s="2">
        <f t="shared" si="12"/>
        <v>1.1999999999998678E-2</v>
      </c>
      <c r="Y12" s="2">
        <f t="shared" si="12"/>
        <v>1.0899999999999466E-2</v>
      </c>
      <c r="AB12" s="2">
        <f t="shared" si="8"/>
        <v>-8.8599999999999568E-2</v>
      </c>
    </row>
    <row r="13" spans="1:28" x14ac:dyDescent="0.25">
      <c r="A13" s="4">
        <v>17</v>
      </c>
      <c r="B13" s="2">
        <v>17.284400000000002</v>
      </c>
      <c r="C13" s="2">
        <v>17.196400000000001</v>
      </c>
      <c r="D13" s="2">
        <f t="shared" si="0"/>
        <v>0.28440000000000154</v>
      </c>
      <c r="E13" s="2">
        <f t="shared" si="1"/>
        <v>0.19640000000000057</v>
      </c>
      <c r="G13" s="2">
        <v>17.2911</v>
      </c>
      <c r="H13" s="2">
        <v>17.200700000000001</v>
      </c>
      <c r="I13" s="2">
        <f t="shared" si="2"/>
        <v>0.29110000000000014</v>
      </c>
      <c r="J13" s="2">
        <f t="shared" si="3"/>
        <v>0.20070000000000121</v>
      </c>
      <c r="L13" s="2">
        <f t="shared" si="4"/>
        <v>6.699999999998596E-3</v>
      </c>
      <c r="M13" s="2">
        <f t="shared" si="5"/>
        <v>4.3000000000006366E-3</v>
      </c>
      <c r="Q13" s="2">
        <f t="shared" si="9"/>
        <v>1.0081000000000024</v>
      </c>
      <c r="R13" s="2">
        <f t="shared" si="10"/>
        <v>1.008700000000001</v>
      </c>
      <c r="S13" s="2">
        <f t="shared" si="11"/>
        <v>8.1000000000024386E-3</v>
      </c>
      <c r="T13" s="2">
        <f t="shared" si="11"/>
        <v>8.7000000000010402E-3</v>
      </c>
      <c r="V13" s="2">
        <f t="shared" si="6"/>
        <v>1.007200000000001</v>
      </c>
      <c r="W13" s="2">
        <f t="shared" si="7"/>
        <v>1.0071000000000012</v>
      </c>
      <c r="X13" s="2">
        <f t="shared" si="12"/>
        <v>7.2000000000009834E-3</v>
      </c>
      <c r="Y13" s="2">
        <f t="shared" si="12"/>
        <v>7.1000000000012164E-3</v>
      </c>
      <c r="AB13" s="2">
        <f t="shared" si="8"/>
        <v>-8.8000000000000966E-2</v>
      </c>
    </row>
    <row r="14" spans="1:28" x14ac:dyDescent="0.25">
      <c r="A14" s="4">
        <v>18</v>
      </c>
      <c r="B14" s="2">
        <v>18.2897</v>
      </c>
      <c r="C14" s="2">
        <v>18.2011</v>
      </c>
      <c r="D14" s="2">
        <f t="shared" si="0"/>
        <v>0.28969999999999985</v>
      </c>
      <c r="E14" s="2">
        <f t="shared" si="1"/>
        <v>0.20110000000000028</v>
      </c>
      <c r="G14" s="2">
        <v>18.295100000000001</v>
      </c>
      <c r="H14" s="2">
        <v>18.203800000000001</v>
      </c>
      <c r="I14" s="2">
        <f t="shared" si="2"/>
        <v>0.29510000000000147</v>
      </c>
      <c r="J14" s="2">
        <f t="shared" si="3"/>
        <v>0.20380000000000109</v>
      </c>
      <c r="L14" s="2">
        <f t="shared" si="4"/>
        <v>5.4000000000016257E-3</v>
      </c>
      <c r="M14" s="2">
        <f t="shared" si="5"/>
        <v>2.7000000000008129E-3</v>
      </c>
      <c r="Q14" s="2">
        <f t="shared" si="9"/>
        <v>1.0052999999999983</v>
      </c>
      <c r="R14" s="2">
        <f t="shared" si="10"/>
        <v>1.0046999999999997</v>
      </c>
      <c r="S14" s="2">
        <f t="shared" si="11"/>
        <v>5.2999999999983061E-3</v>
      </c>
      <c r="T14" s="2">
        <f t="shared" si="11"/>
        <v>4.6999999999997044E-3</v>
      </c>
      <c r="V14" s="2">
        <f t="shared" si="6"/>
        <v>1.0040000000000013</v>
      </c>
      <c r="W14" s="2">
        <f t="shared" si="7"/>
        <v>1.0030999999999999</v>
      </c>
      <c r="X14" s="2">
        <f t="shared" si="12"/>
        <v>4.0000000000013358E-3</v>
      </c>
      <c r="Y14" s="2">
        <f t="shared" si="12"/>
        <v>3.0999999999998806E-3</v>
      </c>
      <c r="AB14" s="2">
        <f t="shared" si="8"/>
        <v>-8.8599999999999568E-2</v>
      </c>
    </row>
    <row r="15" spans="1:28" x14ac:dyDescent="0.25">
      <c r="A15" s="4">
        <v>19</v>
      </c>
      <c r="B15" s="2">
        <v>19.292000000000002</v>
      </c>
      <c r="C15" s="2">
        <v>19.203900000000001</v>
      </c>
      <c r="D15" s="2">
        <f t="shared" si="0"/>
        <v>0.29200000000000159</v>
      </c>
      <c r="E15" s="2">
        <f t="shared" si="1"/>
        <v>0.20390000000000086</v>
      </c>
      <c r="G15" s="2">
        <v>19.29635</v>
      </c>
      <c r="H15" s="2">
        <v>19.205300000000001</v>
      </c>
      <c r="I15" s="2">
        <f t="shared" si="2"/>
        <v>0.29635000000000034</v>
      </c>
      <c r="J15" s="2">
        <f t="shared" si="3"/>
        <v>0.20530000000000115</v>
      </c>
      <c r="L15" s="2">
        <f t="shared" si="4"/>
        <v>4.3499999999987438E-3</v>
      </c>
      <c r="M15" s="2">
        <f t="shared" si="5"/>
        <v>1.4000000000002899E-3</v>
      </c>
      <c r="Q15" s="2">
        <f t="shared" si="9"/>
        <v>1.0023000000000017</v>
      </c>
      <c r="R15" s="2">
        <f t="shared" si="10"/>
        <v>1.0028000000000006</v>
      </c>
      <c r="S15" s="2">
        <f t="shared" si="11"/>
        <v>2.3000000000017451E-3</v>
      </c>
      <c r="T15" s="2">
        <f t="shared" si="11"/>
        <v>2.8000000000005798E-3</v>
      </c>
      <c r="V15" s="2">
        <f>G15-G14</f>
        <v>1.0012499999999989</v>
      </c>
      <c r="W15" s="2">
        <f>H15-H14</f>
        <v>1.0015000000000001</v>
      </c>
      <c r="X15" s="2">
        <f t="shared" si="12"/>
        <v>1.2499999999988631E-3</v>
      </c>
      <c r="Y15" s="2">
        <f t="shared" si="12"/>
        <v>1.5000000000000568E-3</v>
      </c>
      <c r="AB15" s="2">
        <f t="shared" si="8"/>
        <v>-8.8100000000000733E-2</v>
      </c>
    </row>
    <row r="16" spans="1:28" x14ac:dyDescent="0.25">
      <c r="A16" s="4">
        <v>20</v>
      </c>
      <c r="B16" s="2">
        <v>20.291399999999999</v>
      </c>
      <c r="C16" s="2">
        <v>20.203499999999998</v>
      </c>
      <c r="D16" s="2">
        <f t="shared" si="0"/>
        <v>0.29139999999999944</v>
      </c>
      <c r="E16" s="2">
        <f t="shared" si="1"/>
        <v>0.20349999999999824</v>
      </c>
      <c r="Q16" s="2">
        <f t="shared" si="9"/>
        <v>0.99939999999999785</v>
      </c>
      <c r="R16" s="2">
        <f t="shared" si="10"/>
        <v>0.99959999999999738</v>
      </c>
      <c r="S16" s="2">
        <f t="shared" si="11"/>
        <v>-6.0000000000215437E-4</v>
      </c>
      <c r="T16" s="2">
        <f t="shared" si="11"/>
        <v>-4.0000000000262048E-4</v>
      </c>
      <c r="V16" s="2">
        <f>B16-G15</f>
        <v>0.9950499999999991</v>
      </c>
      <c r="W16" s="2">
        <f>C16-H15</f>
        <v>0.99819999999999709</v>
      </c>
      <c r="X16" s="2">
        <f t="shared" si="12"/>
        <v>-4.9500000000008981E-3</v>
      </c>
      <c r="Y16" s="2">
        <f t="shared" si="12"/>
        <v>-1.8000000000029104E-3</v>
      </c>
      <c r="AB16" s="2">
        <f t="shared" si="8"/>
        <v>-8.7900000000001199E-2</v>
      </c>
    </row>
    <row r="49" spans="2:15" x14ac:dyDescent="0.25">
      <c r="B49" t="s">
        <v>17</v>
      </c>
    </row>
    <row r="50" spans="2:15" x14ac:dyDescent="0.25">
      <c r="B50" s="8" t="s">
        <v>19</v>
      </c>
      <c r="C50" s="8" t="s">
        <v>20</v>
      </c>
    </row>
    <row r="51" spans="2:15" x14ac:dyDescent="0.25">
      <c r="B51" s="10">
        <v>8</v>
      </c>
      <c r="C51" s="10">
        <v>0.39500000000000002</v>
      </c>
    </row>
    <row r="52" spans="2:15" x14ac:dyDescent="0.25">
      <c r="B52" s="10">
        <v>22</v>
      </c>
      <c r="C52" s="10">
        <v>0.50700000000000001</v>
      </c>
    </row>
    <row r="53" spans="2:15" x14ac:dyDescent="0.25">
      <c r="B53" s="11" t="s">
        <v>21</v>
      </c>
      <c r="C53" s="10">
        <v>0.112</v>
      </c>
    </row>
    <row r="55" spans="2:15" x14ac:dyDescent="0.25">
      <c r="B55" t="s">
        <v>22</v>
      </c>
    </row>
    <row r="56" spans="2:15" x14ac:dyDescent="0.25">
      <c r="E56" t="s">
        <v>23</v>
      </c>
      <c r="G56" s="8" t="s">
        <v>25</v>
      </c>
      <c r="H56" t="s">
        <v>24</v>
      </c>
      <c r="J56" s="8" t="s">
        <v>18</v>
      </c>
    </row>
    <row r="57" spans="2:15" x14ac:dyDescent="0.25">
      <c r="B57" s="8" t="s">
        <v>19</v>
      </c>
      <c r="C57" s="8" t="s">
        <v>20</v>
      </c>
      <c r="E57" s="8" t="s">
        <v>0</v>
      </c>
      <c r="F57" s="8" t="s">
        <v>1</v>
      </c>
      <c r="G57" s="8" t="s">
        <v>18</v>
      </c>
      <c r="H57" s="8" t="s">
        <v>0</v>
      </c>
      <c r="I57" s="8" t="s">
        <v>1</v>
      </c>
      <c r="J57" s="8" t="s">
        <v>0</v>
      </c>
      <c r="K57" s="8" t="s">
        <v>1</v>
      </c>
      <c r="O57" t="s">
        <v>26</v>
      </c>
    </row>
    <row r="58" spans="2:15" x14ac:dyDescent="0.25">
      <c r="B58" s="9">
        <v>8</v>
      </c>
      <c r="C58" s="9">
        <v>0.20399999999999999</v>
      </c>
      <c r="E58" s="9">
        <v>4.2160000000000002</v>
      </c>
      <c r="F58" s="9">
        <v>4.202</v>
      </c>
      <c r="G58" s="9">
        <v>8</v>
      </c>
      <c r="H58" s="13">
        <v>-3.7879999999999998</v>
      </c>
      <c r="I58" s="13">
        <v>-3.7709999999999999</v>
      </c>
      <c r="J58" s="13">
        <f>E58-H58</f>
        <v>8.0039999999999996</v>
      </c>
      <c r="K58" s="13">
        <f>F58-I58</f>
        <v>7.9729999999999999</v>
      </c>
      <c r="L58" s="15">
        <f>J58-8</f>
        <v>3.9999999999995595E-3</v>
      </c>
      <c r="M58" s="15">
        <f>K58-8</f>
        <v>-2.7000000000000135E-2</v>
      </c>
      <c r="O58" s="14">
        <f>K58-J58</f>
        <v>-3.0999999999999694E-2</v>
      </c>
    </row>
    <row r="59" spans="2:15" x14ac:dyDescent="0.25">
      <c r="B59" s="9">
        <v>22</v>
      </c>
      <c r="C59" s="9">
        <v>0.29399999999999998</v>
      </c>
      <c r="E59" s="9">
        <v>5.2119999999999997</v>
      </c>
      <c r="F59" s="9">
        <v>5.1959999999999997</v>
      </c>
      <c r="G59" s="9">
        <v>9</v>
      </c>
      <c r="H59" s="13"/>
      <c r="I59" s="13"/>
      <c r="J59" s="13"/>
      <c r="K59" s="13"/>
      <c r="L59" s="15"/>
      <c r="M59" s="15"/>
      <c r="O59" s="14"/>
    </row>
    <row r="60" spans="2:15" x14ac:dyDescent="0.25">
      <c r="B60" s="12" t="s">
        <v>21</v>
      </c>
      <c r="C60" s="9">
        <v>0.09</v>
      </c>
      <c r="E60" s="9">
        <v>7.242</v>
      </c>
      <c r="F60" s="9">
        <v>7.2119999999999997</v>
      </c>
      <c r="G60" s="9">
        <v>11</v>
      </c>
      <c r="H60" s="13"/>
      <c r="I60" s="13"/>
      <c r="J60" s="13"/>
      <c r="K60" s="13"/>
      <c r="L60" s="15"/>
      <c r="M60" s="15"/>
      <c r="O60" s="14"/>
    </row>
    <row r="61" spans="2:15" x14ac:dyDescent="0.25">
      <c r="E61" s="9">
        <v>10.298</v>
      </c>
      <c r="F61" s="9">
        <v>10.273999999999999</v>
      </c>
      <c r="G61" s="9">
        <v>14</v>
      </c>
      <c r="H61" s="13"/>
      <c r="I61" s="13"/>
      <c r="J61" s="13"/>
      <c r="K61" s="13"/>
      <c r="L61" s="15"/>
      <c r="M61" s="15"/>
      <c r="O61" s="14"/>
    </row>
    <row r="62" spans="2:15" x14ac:dyDescent="0.25">
      <c r="E62" s="9">
        <v>15.321999999999999</v>
      </c>
      <c r="F62" s="9">
        <v>15.304</v>
      </c>
      <c r="G62" s="9">
        <v>19</v>
      </c>
      <c r="H62" s="13">
        <v>-3.968</v>
      </c>
      <c r="I62" s="13">
        <v>-3.8959999999999999</v>
      </c>
      <c r="J62" s="13">
        <f>E62-H62</f>
        <v>19.29</v>
      </c>
      <c r="K62" s="13">
        <f>F62-I62</f>
        <v>19.2</v>
      </c>
      <c r="L62" s="15">
        <f>J62-19</f>
        <v>0.28999999999999915</v>
      </c>
      <c r="M62" s="15">
        <f>K62-19</f>
        <v>0.19999999999999929</v>
      </c>
      <c r="O62" s="14">
        <f>K62-J62</f>
        <v>-8.9999999999999858E-2</v>
      </c>
    </row>
    <row r="66" spans="3:15" x14ac:dyDescent="0.25">
      <c r="C66" s="16" t="s">
        <v>18</v>
      </c>
      <c r="D66" s="16"/>
      <c r="E66" s="16" t="s">
        <v>23</v>
      </c>
      <c r="F66" s="16" t="s">
        <v>27</v>
      </c>
      <c r="G66" s="16" t="s">
        <v>28</v>
      </c>
      <c r="H66" s="16" t="s">
        <v>29</v>
      </c>
      <c r="I66" s="16" t="s">
        <v>30</v>
      </c>
      <c r="J66" s="16" t="s">
        <v>31</v>
      </c>
      <c r="M66" s="16" t="s">
        <v>18</v>
      </c>
      <c r="N66" s="16" t="s">
        <v>32</v>
      </c>
      <c r="O66" s="16" t="s">
        <v>33</v>
      </c>
    </row>
    <row r="67" spans="3:15" x14ac:dyDescent="0.25">
      <c r="C67">
        <v>8</v>
      </c>
      <c r="E67">
        <v>4.2005999999999997</v>
      </c>
      <c r="F67">
        <v>-3.7715999999999998</v>
      </c>
      <c r="G67">
        <f>E67-C67/2</f>
        <v>0.20059999999999967</v>
      </c>
      <c r="H67">
        <f>F67+C67/2</f>
        <v>0.22840000000000016</v>
      </c>
      <c r="I67">
        <f>(G67+H67)/2</f>
        <v>0.21449999999999991</v>
      </c>
      <c r="J67" s="17">
        <f>(I67-$I$67)*1000</f>
        <v>0</v>
      </c>
      <c r="L67" s="19">
        <f>J67-$J$68</f>
        <v>-22</v>
      </c>
      <c r="M67">
        <v>7.2</v>
      </c>
      <c r="N67">
        <v>-14.8</v>
      </c>
      <c r="O67">
        <f>N67-$N$69</f>
        <v>-37.400000000000006</v>
      </c>
    </row>
    <row r="68" spans="3:15" x14ac:dyDescent="0.25">
      <c r="C68">
        <v>10</v>
      </c>
      <c r="E68">
        <v>5.2050000000000001</v>
      </c>
      <c r="F68">
        <v>-4.7811000000000003</v>
      </c>
      <c r="G68">
        <f t="shared" ref="G68:G81" si="13">E68-C68/2</f>
        <v>0.20500000000000007</v>
      </c>
      <c r="H68">
        <f t="shared" ref="H68:H81" si="14">F68+C68/2</f>
        <v>0.21889999999999965</v>
      </c>
      <c r="I68">
        <f t="shared" ref="I68:I81" si="15">(G68+H68)/2</f>
        <v>0.21194999999999986</v>
      </c>
      <c r="J68">
        <v>22</v>
      </c>
      <c r="K68" s="17">
        <f>(I68-$I$67)*1000</f>
        <v>-2.5500000000000522</v>
      </c>
      <c r="L68" s="19">
        <f t="shared" ref="L68:L81" si="16">J68-$J$68</f>
        <v>0</v>
      </c>
      <c r="M68">
        <v>8</v>
      </c>
      <c r="N68">
        <v>3.2</v>
      </c>
      <c r="O68">
        <f>N68-$N$69</f>
        <v>-19.400000000000002</v>
      </c>
    </row>
    <row r="69" spans="3:15" x14ac:dyDescent="0.25">
      <c r="C69">
        <v>12</v>
      </c>
      <c r="E69">
        <v>6.2434000000000003</v>
      </c>
      <c r="F69">
        <v>-5.7481</v>
      </c>
      <c r="G69">
        <f t="shared" si="13"/>
        <v>0.24340000000000028</v>
      </c>
      <c r="H69">
        <f t="shared" si="14"/>
        <v>0.25190000000000001</v>
      </c>
      <c r="I69">
        <f t="shared" si="15"/>
        <v>0.24765000000000015</v>
      </c>
      <c r="J69" s="17">
        <f t="shared" ref="J69:J81" si="17">(I69-$I$67)*1000</f>
        <v>33.150000000000233</v>
      </c>
      <c r="L69" s="19">
        <f t="shared" si="16"/>
        <v>11.150000000000233</v>
      </c>
      <c r="M69">
        <v>10</v>
      </c>
      <c r="N69">
        <v>22.6</v>
      </c>
      <c r="O69">
        <f>N69-$N$69</f>
        <v>0</v>
      </c>
    </row>
    <row r="70" spans="3:15" x14ac:dyDescent="0.25">
      <c r="C70">
        <v>15</v>
      </c>
      <c r="E70">
        <v>7.7873999999999999</v>
      </c>
      <c r="F70">
        <v>-7.2079000000000004</v>
      </c>
      <c r="G70">
        <f t="shared" si="13"/>
        <v>0.28739999999999988</v>
      </c>
      <c r="H70">
        <f t="shared" si="14"/>
        <v>0.29209999999999958</v>
      </c>
      <c r="I70">
        <f t="shared" si="15"/>
        <v>0.28974999999999973</v>
      </c>
      <c r="J70" s="17">
        <f t="shared" si="17"/>
        <v>75.249999999999815</v>
      </c>
      <c r="L70" s="19">
        <f t="shared" si="16"/>
        <v>53.249999999999815</v>
      </c>
      <c r="M70">
        <v>13</v>
      </c>
      <c r="N70">
        <v>53.5</v>
      </c>
      <c r="O70">
        <f>N70-$N$69</f>
        <v>30.9</v>
      </c>
    </row>
    <row r="71" spans="3:15" x14ac:dyDescent="0.25">
      <c r="C71">
        <v>20</v>
      </c>
      <c r="E71">
        <v>10.307399999999999</v>
      </c>
      <c r="F71">
        <v>-9.6912000000000003</v>
      </c>
      <c r="G71">
        <f t="shared" si="13"/>
        <v>0.30739999999999945</v>
      </c>
      <c r="H71">
        <f t="shared" si="14"/>
        <v>0.30879999999999974</v>
      </c>
      <c r="I71">
        <f t="shared" si="15"/>
        <v>0.3080999999999996</v>
      </c>
      <c r="J71" s="17">
        <f t="shared" si="17"/>
        <v>93.599999999999682</v>
      </c>
      <c r="L71" s="19">
        <f t="shared" si="16"/>
        <v>71.599999999999682</v>
      </c>
      <c r="M71">
        <v>16</v>
      </c>
      <c r="N71">
        <v>75.3</v>
      </c>
      <c r="O71">
        <f>N71-$N$69</f>
        <v>52.699999999999996</v>
      </c>
    </row>
    <row r="72" spans="3:15" x14ac:dyDescent="0.25">
      <c r="C72">
        <v>25</v>
      </c>
      <c r="E72">
        <v>12.799899999999999</v>
      </c>
      <c r="F72">
        <v>-12.1998</v>
      </c>
      <c r="G72">
        <f t="shared" si="13"/>
        <v>0.29989999999999917</v>
      </c>
      <c r="H72">
        <f t="shared" si="14"/>
        <v>0.30020000000000024</v>
      </c>
      <c r="I72">
        <f t="shared" si="15"/>
        <v>0.30004999999999971</v>
      </c>
      <c r="K72" s="17">
        <f>(I72-$I$67)*1000</f>
        <v>85.549999999999798</v>
      </c>
      <c r="L72" s="19"/>
      <c r="M72">
        <v>22</v>
      </c>
      <c r="N72">
        <v>92</v>
      </c>
      <c r="O72">
        <f>N72-$N$69</f>
        <v>69.400000000000006</v>
      </c>
    </row>
    <row r="73" spans="3:15" x14ac:dyDescent="0.25">
      <c r="C73">
        <v>25</v>
      </c>
      <c r="E73">
        <v>12.7126</v>
      </c>
      <c r="F73">
        <v>-12.2859</v>
      </c>
      <c r="G73">
        <f t="shared" si="13"/>
        <v>0.21260000000000012</v>
      </c>
      <c r="H73">
        <f t="shared" si="14"/>
        <v>0.21410000000000018</v>
      </c>
      <c r="I73">
        <f t="shared" si="15"/>
        <v>0.21335000000000015</v>
      </c>
      <c r="K73" s="17">
        <f>(I73-$I$67)*1000</f>
        <v>-1.1499999999997623</v>
      </c>
      <c r="L73" s="19"/>
      <c r="M73">
        <v>7.4</v>
      </c>
      <c r="O73">
        <v>-71</v>
      </c>
    </row>
    <row r="74" spans="3:15" x14ac:dyDescent="0.25">
      <c r="C74">
        <v>9</v>
      </c>
      <c r="E74">
        <v>4.7164999999999999</v>
      </c>
      <c r="F74">
        <v>-4.2622999999999998</v>
      </c>
      <c r="G74">
        <f t="shared" si="13"/>
        <v>0.21649999999999991</v>
      </c>
      <c r="H74">
        <f t="shared" si="14"/>
        <v>0.23770000000000024</v>
      </c>
      <c r="I74">
        <f t="shared" si="15"/>
        <v>0.22710000000000008</v>
      </c>
      <c r="J74" s="17">
        <f>(I74-$I$67)*1000</f>
        <v>12.600000000000167</v>
      </c>
      <c r="L74" s="19">
        <f t="shared" si="16"/>
        <v>-9.3999999999998334</v>
      </c>
      <c r="M74">
        <v>10</v>
      </c>
      <c r="O74">
        <v>0</v>
      </c>
    </row>
    <row r="75" spans="3:15" x14ac:dyDescent="0.25">
      <c r="C75">
        <v>13.5</v>
      </c>
      <c r="E75">
        <v>6.9675000000000002</v>
      </c>
      <c r="F75">
        <v>-6.5271999999999997</v>
      </c>
      <c r="G75">
        <f t="shared" si="13"/>
        <v>0.21750000000000025</v>
      </c>
      <c r="H75">
        <f t="shared" si="14"/>
        <v>0.22280000000000033</v>
      </c>
      <c r="I75">
        <f t="shared" si="15"/>
        <v>0.22015000000000029</v>
      </c>
      <c r="K75" s="17">
        <f>(I75-$I$67)*1000</f>
        <v>5.6500000000003769</v>
      </c>
      <c r="L75" s="19"/>
      <c r="M75">
        <v>13</v>
      </c>
      <c r="O75">
        <v>45</v>
      </c>
    </row>
    <row r="76" spans="3:15" x14ac:dyDescent="0.25">
      <c r="C76">
        <v>22</v>
      </c>
      <c r="E76">
        <v>11.212</v>
      </c>
      <c r="F76">
        <v>-10.786899999999999</v>
      </c>
      <c r="G76">
        <f t="shared" si="13"/>
        <v>0.21199999999999974</v>
      </c>
      <c r="H76">
        <f t="shared" si="14"/>
        <v>0.21310000000000073</v>
      </c>
      <c r="I76">
        <f t="shared" si="15"/>
        <v>0.21255000000000024</v>
      </c>
      <c r="K76" s="17">
        <f>(I76-$I$67)*1000</f>
        <v>-1.9499999999996742</v>
      </c>
      <c r="L76" s="19"/>
      <c r="M76">
        <v>14</v>
      </c>
      <c r="O76">
        <v>60</v>
      </c>
    </row>
    <row r="77" spans="3:15" x14ac:dyDescent="0.25">
      <c r="C77">
        <v>18</v>
      </c>
      <c r="E77">
        <v>9.2230000000000008</v>
      </c>
      <c r="F77">
        <v>-8.7737999999999996</v>
      </c>
      <c r="G77">
        <f t="shared" si="13"/>
        <v>0.22300000000000075</v>
      </c>
      <c r="H77">
        <f t="shared" si="14"/>
        <v>0.2262000000000004</v>
      </c>
      <c r="I77">
        <f t="shared" si="15"/>
        <v>0.22460000000000058</v>
      </c>
      <c r="K77" s="17">
        <f>(I77-$I$67)*1000</f>
        <v>10.100000000000664</v>
      </c>
      <c r="L77" s="19"/>
      <c r="M77">
        <v>17</v>
      </c>
      <c r="O77">
        <v>81</v>
      </c>
    </row>
    <row r="78" spans="3:15" x14ac:dyDescent="0.25">
      <c r="C78">
        <v>50</v>
      </c>
      <c r="E78">
        <v>25.326000000000001</v>
      </c>
      <c r="F78">
        <v>-24.667000000000002</v>
      </c>
      <c r="G78">
        <f t="shared" si="13"/>
        <v>0.32600000000000051</v>
      </c>
      <c r="H78">
        <f t="shared" si="14"/>
        <v>0.33299999999999841</v>
      </c>
      <c r="I78">
        <f t="shared" si="15"/>
        <v>0.32949999999999946</v>
      </c>
      <c r="J78" s="17">
        <f t="shared" si="17"/>
        <v>114.99999999999955</v>
      </c>
      <c r="L78" s="19">
        <f t="shared" si="16"/>
        <v>92.999999999999545</v>
      </c>
    </row>
    <row r="79" spans="3:15" x14ac:dyDescent="0.25">
      <c r="C79">
        <v>25</v>
      </c>
      <c r="E79">
        <v>12.8116</v>
      </c>
      <c r="F79">
        <v>-12.180400000000001</v>
      </c>
      <c r="G79">
        <f t="shared" si="13"/>
        <v>0.31160000000000032</v>
      </c>
      <c r="H79">
        <f t="shared" si="14"/>
        <v>0.31959999999999944</v>
      </c>
      <c r="I79">
        <f t="shared" si="15"/>
        <v>0.31559999999999988</v>
      </c>
      <c r="J79" s="17">
        <f t="shared" si="17"/>
        <v>101.09999999999997</v>
      </c>
      <c r="L79" s="19">
        <f t="shared" si="16"/>
        <v>79.099999999999966</v>
      </c>
    </row>
    <row r="80" spans="3:15" x14ac:dyDescent="0.25">
      <c r="C80">
        <v>30</v>
      </c>
      <c r="E80">
        <v>15.3186</v>
      </c>
      <c r="F80">
        <v>-14.6753</v>
      </c>
      <c r="G80">
        <f t="shared" si="13"/>
        <v>0.31859999999999999</v>
      </c>
      <c r="H80">
        <f t="shared" si="14"/>
        <v>0.32469999999999999</v>
      </c>
      <c r="I80" s="18">
        <f t="shared" si="15"/>
        <v>0.32164999999999999</v>
      </c>
      <c r="J80" s="17">
        <f t="shared" si="17"/>
        <v>107.15000000000008</v>
      </c>
      <c r="L80" s="19">
        <f t="shared" si="16"/>
        <v>85.150000000000077</v>
      </c>
    </row>
    <row r="81" spans="3:12" x14ac:dyDescent="0.25">
      <c r="C81">
        <v>40</v>
      </c>
      <c r="E81">
        <v>20.3245</v>
      </c>
      <c r="F81">
        <v>-19.6694</v>
      </c>
      <c r="G81">
        <f t="shared" si="13"/>
        <v>0.32450000000000045</v>
      </c>
      <c r="H81">
        <f t="shared" si="14"/>
        <v>0.33060000000000045</v>
      </c>
      <c r="I81" s="8">
        <f t="shared" si="15"/>
        <v>0.32755000000000045</v>
      </c>
      <c r="J81" s="17">
        <f t="shared" si="17"/>
        <v>113.05000000000054</v>
      </c>
      <c r="L81" s="19">
        <f t="shared" si="16"/>
        <v>91.050000000000537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2018-02-28T16:33:30Z</dcterms:modified>
</cp:coreProperties>
</file>