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magdata\LCLS-II-HE\Undulator\Shim signatures\Data\"/>
    </mc:Choice>
  </mc:AlternateContent>
  <bookViews>
    <workbookView xWindow="2670" yWindow="3540" windowWidth="24090" windowHeight="12300"/>
  </bookViews>
  <sheets>
    <sheet name="SkewQuad-V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5" i="1"/>
  <c r="H6" i="1"/>
  <c r="H7" i="1"/>
  <c r="H8" i="1"/>
  <c r="H9" i="1"/>
  <c r="H10" i="1"/>
  <c r="H11" i="1"/>
  <c r="H12" i="1"/>
  <c r="H13" i="1"/>
  <c r="H14" i="1"/>
  <c r="H15" i="1"/>
  <c r="H16" i="1"/>
  <c r="H17" i="1"/>
  <c r="H5" i="1"/>
  <c r="Q6" i="1"/>
  <c r="Q7" i="1"/>
  <c r="Q8" i="1"/>
  <c r="Q9" i="1"/>
  <c r="Q10" i="1"/>
  <c r="Q11" i="1"/>
  <c r="Q12" i="1"/>
  <c r="Q13" i="1"/>
  <c r="Q14" i="1"/>
  <c r="Q15" i="1"/>
  <c r="Q16" i="1"/>
  <c r="Q17" i="1"/>
  <c r="Q5" i="1"/>
  <c r="P6" i="1"/>
  <c r="P7" i="1"/>
  <c r="P8" i="1"/>
  <c r="P9" i="1"/>
  <c r="P10" i="1"/>
  <c r="P11" i="1"/>
  <c r="P12" i="1"/>
  <c r="P13" i="1"/>
  <c r="P14" i="1"/>
  <c r="P15" i="1"/>
  <c r="P16" i="1"/>
  <c r="P17" i="1"/>
  <c r="P5" i="1"/>
  <c r="M6" i="1" l="1"/>
  <c r="M7" i="1"/>
  <c r="M8" i="1"/>
  <c r="M9" i="1"/>
  <c r="M10" i="1"/>
  <c r="M11" i="1"/>
  <c r="M12" i="1"/>
  <c r="M13" i="1"/>
  <c r="M14" i="1"/>
  <c r="M15" i="1"/>
  <c r="M16" i="1"/>
  <c r="M17" i="1"/>
  <c r="M5" i="1"/>
  <c r="L6" i="1"/>
  <c r="L7" i="1"/>
  <c r="L8" i="1"/>
  <c r="L9" i="1"/>
  <c r="L10" i="1"/>
  <c r="L11" i="1"/>
  <c r="L12" i="1"/>
  <c r="L13" i="1"/>
  <c r="L14" i="1"/>
  <c r="L15" i="1"/>
  <c r="L16" i="1"/>
  <c r="L17" i="1"/>
  <c r="L5" i="1"/>
  <c r="G6" i="1" l="1"/>
  <c r="G7" i="1"/>
  <c r="G8" i="1"/>
  <c r="G9" i="1"/>
  <c r="G10" i="1"/>
  <c r="G11" i="1"/>
  <c r="G12" i="1"/>
  <c r="G13" i="1"/>
  <c r="G14" i="1"/>
  <c r="G15" i="1"/>
  <c r="G16" i="1"/>
  <c r="G17" i="1"/>
  <c r="G5" i="1"/>
  <c r="F6" i="1"/>
  <c r="F7" i="1"/>
  <c r="F8" i="1"/>
  <c r="F9" i="1"/>
  <c r="F10" i="1"/>
  <c r="F11" i="1"/>
  <c r="F12" i="1"/>
  <c r="F13" i="1"/>
  <c r="F14" i="1"/>
  <c r="F15" i="1"/>
  <c r="F16" i="1"/>
  <c r="F17" i="1"/>
  <c r="F5" i="1"/>
  <c r="C6" i="1"/>
  <c r="C7" i="1"/>
  <c r="C8" i="1"/>
  <c r="C9" i="1"/>
  <c r="C10" i="1"/>
  <c r="C11" i="1"/>
  <c r="C12" i="1"/>
  <c r="C13" i="1"/>
  <c r="C14" i="1"/>
  <c r="C15" i="1"/>
  <c r="C16" i="1"/>
  <c r="C17" i="1"/>
  <c r="C5" i="1"/>
</calcChain>
</file>

<file path=xl/sharedStrings.xml><?xml version="1.0" encoding="utf-8"?>
<sst xmlns="http://schemas.openxmlformats.org/spreadsheetml/2006/main" count="20" uniqueCount="13">
  <si>
    <t>HESXU</t>
  </si>
  <si>
    <t>Skew</t>
  </si>
  <si>
    <t>Quad</t>
  </si>
  <si>
    <t>Gap</t>
  </si>
  <si>
    <t>DBx</t>
  </si>
  <si>
    <t>P.Fit</t>
  </si>
  <si>
    <t>2V-TW</t>
  </si>
  <si>
    <t>2H-TW</t>
  </si>
  <si>
    <t>4H-TW</t>
  </si>
  <si>
    <t>2V-TW +</t>
  </si>
  <si>
    <t>4H-AW</t>
  </si>
  <si>
    <t>4V</t>
  </si>
  <si>
    <t>4Small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</si>
</sst>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16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Shim Signatures, Skew Quad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2-H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5"/>
            <c:dispRSqr val="0"/>
            <c:dispEq val="0"/>
          </c:trendline>
          <c:xVal>
            <c:numRef>
              <c:f>'SkewQuad-V'!$A$5:$A$17</c:f>
              <c:numCache>
                <c:formatCode>General</c:formatCode>
                <c:ptCount val="13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33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</c:numCache>
            </c:numRef>
          </c:xVal>
          <c:yVal>
            <c:numRef>
              <c:f>'SkewQuad-V'!$L$5:$L$17</c:f>
              <c:numCache>
                <c:formatCode>0.00</c:formatCode>
                <c:ptCount val="13"/>
                <c:pt idx="0">
                  <c:v>-12.048999999999999</c:v>
                </c:pt>
                <c:pt idx="1">
                  <c:v>-10.7765</c:v>
                </c:pt>
                <c:pt idx="2">
                  <c:v>-7.4935</c:v>
                </c:pt>
                <c:pt idx="3">
                  <c:v>-12.1105</c:v>
                </c:pt>
                <c:pt idx="4">
                  <c:v>-9.1255000000000006</c:v>
                </c:pt>
                <c:pt idx="5">
                  <c:v>-10.2615</c:v>
                </c:pt>
                <c:pt idx="6">
                  <c:v>-16.746749999999999</c:v>
                </c:pt>
                <c:pt idx="7">
                  <c:v>-19.900749999999999</c:v>
                </c:pt>
                <c:pt idx="8">
                  <c:v>-16.385750000000002</c:v>
                </c:pt>
                <c:pt idx="9">
                  <c:v>-4.5815000000000001</c:v>
                </c:pt>
                <c:pt idx="10">
                  <c:v>3.3220000000000001</c:v>
                </c:pt>
                <c:pt idx="11">
                  <c:v>12.273999999999999</c:v>
                </c:pt>
                <c:pt idx="12">
                  <c:v>9.7872500000000002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28-4582-A442-6DDAB7B3B5DF}"/>
            </c:ext>
          </c:extLst>
        </c:ser>
        <c:ser>
          <c:idx val="1"/>
          <c:order val="1"/>
          <c:tx>
            <c:v>2-V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0"/>
          </c:trendline>
          <c:xVal>
            <c:numRef>
              <c:f>'SkewQuad-V'!$A$5:$A$17</c:f>
              <c:numCache>
                <c:formatCode>General</c:formatCode>
                <c:ptCount val="13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33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</c:numCache>
            </c:numRef>
          </c:xVal>
          <c:yVal>
            <c:numRef>
              <c:f>'SkewQuad-V'!$P$5:$P$17</c:f>
              <c:numCache>
                <c:formatCode>0.00</c:formatCode>
                <c:ptCount val="13"/>
                <c:pt idx="0">
                  <c:v>7.9596250000000008</c:v>
                </c:pt>
                <c:pt idx="1">
                  <c:v>4.6837499999999999</c:v>
                </c:pt>
                <c:pt idx="2">
                  <c:v>10.14425</c:v>
                </c:pt>
                <c:pt idx="3">
                  <c:v>7.6393749999999994</c:v>
                </c:pt>
                <c:pt idx="4">
                  <c:v>20.064</c:v>
                </c:pt>
                <c:pt idx="5">
                  <c:v>14.898</c:v>
                </c:pt>
                <c:pt idx="6">
                  <c:v>22.787749999999999</c:v>
                </c:pt>
                <c:pt idx="7">
                  <c:v>33.688249999999996</c:v>
                </c:pt>
                <c:pt idx="8">
                  <c:v>41.881749999999997</c:v>
                </c:pt>
                <c:pt idx="9">
                  <c:v>42.199249999999999</c:v>
                </c:pt>
                <c:pt idx="10">
                  <c:v>42.909875</c:v>
                </c:pt>
                <c:pt idx="11">
                  <c:v>22.537875</c:v>
                </c:pt>
                <c:pt idx="12">
                  <c:v>12.333625000000001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C4-44CA-B55F-F9BC55E3A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366144"/>
        <c:axId val="562370408"/>
      </c:scatterChart>
      <c:valAx>
        <c:axId val="562366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Gap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370408"/>
        <c:crossesAt val="-50"/>
        <c:crossBetween val="midCat"/>
      </c:valAx>
      <c:valAx>
        <c:axId val="56237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G-cm/cm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36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81037051618547695"/>
          <c:y val="0.17171296296296298"/>
          <c:w val="0.11236570428696413"/>
          <c:h val="0.1562510936132983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Differences in Skew Quad signatures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2V+2H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5"/>
            <c:dispRSqr val="0"/>
            <c:dispEq val="0"/>
          </c:trendline>
          <c:xVal>
            <c:numRef>
              <c:f>'SkewQuad-V'!$A$5:$A$17</c:f>
              <c:numCache>
                <c:formatCode>General</c:formatCode>
                <c:ptCount val="13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33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</c:numCache>
            </c:numRef>
          </c:xVal>
          <c:yVal>
            <c:numRef>
              <c:f>'SkewQuad-V'!$H$5:$H$17</c:f>
              <c:numCache>
                <c:formatCode>0.00</c:formatCode>
                <c:ptCount val="13"/>
                <c:pt idx="0">
                  <c:v>-5.7651962367999978</c:v>
                </c:pt>
                <c:pt idx="1">
                  <c:v>-3.6541203124999999</c:v>
                </c:pt>
                <c:pt idx="2">
                  <c:v>1.0025208000000001</c:v>
                </c:pt>
                <c:pt idx="3">
                  <c:v>-0.95624889999999674</c:v>
                </c:pt>
                <c:pt idx="4">
                  <c:v>4.5699000000000023</c:v>
                </c:pt>
                <c:pt idx="5">
                  <c:v>8.1728952000000046</c:v>
                </c:pt>
                <c:pt idx="6">
                  <c:v>7.967662500000003</c:v>
                </c:pt>
                <c:pt idx="7">
                  <c:v>13.203450000000007</c:v>
                </c:pt>
                <c:pt idx="8">
                  <c:v>22.727187499999999</c:v>
                </c:pt>
                <c:pt idx="9">
                  <c:v>39.81227830000001</c:v>
                </c:pt>
                <c:pt idx="10">
                  <c:v>45.449000000000026</c:v>
                </c:pt>
                <c:pt idx="11">
                  <c:v>35.115062500000064</c:v>
                </c:pt>
                <c:pt idx="12">
                  <c:v>22.064250000000115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EA0-4EFE-BF97-4FB24352C330}"/>
            </c:ext>
          </c:extLst>
        </c:ser>
        <c:ser>
          <c:idx val="3"/>
          <c:order val="1"/>
          <c:tx>
            <c:v>2V-2H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xVal>
            <c:numRef>
              <c:f>'SkewQuad-V'!$A$5:$A$17</c:f>
              <c:numCache>
                <c:formatCode>General</c:formatCode>
                <c:ptCount val="13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33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</c:numCache>
            </c:numRef>
          </c:xVal>
          <c:yVal>
            <c:numRef>
              <c:f>'SkewQuad-V'!$I$5:$I$17</c:f>
              <c:numCache>
                <c:formatCode>0.00</c:formatCode>
                <c:ptCount val="13"/>
                <c:pt idx="0">
                  <c:v>18.332803763200001</c:v>
                </c:pt>
                <c:pt idx="1">
                  <c:v>17.898879687499999</c:v>
                </c:pt>
                <c:pt idx="2">
                  <c:v>15.989520800000001</c:v>
                </c:pt>
                <c:pt idx="3">
                  <c:v>23.264751100000005</c:v>
                </c:pt>
                <c:pt idx="4">
                  <c:v>22.820900000000002</c:v>
                </c:pt>
                <c:pt idx="5">
                  <c:v>28.695895200000002</c:v>
                </c:pt>
                <c:pt idx="6">
                  <c:v>41.4611625</c:v>
                </c:pt>
                <c:pt idx="7">
                  <c:v>53.004950000000008</c:v>
                </c:pt>
                <c:pt idx="8">
                  <c:v>55.498687500000003</c:v>
                </c:pt>
                <c:pt idx="9">
                  <c:v>48.975278300000006</c:v>
                </c:pt>
                <c:pt idx="10">
                  <c:v>38.805000000000021</c:v>
                </c:pt>
                <c:pt idx="11">
                  <c:v>10.567062500000064</c:v>
                </c:pt>
                <c:pt idx="12">
                  <c:v>2.4897500000001145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EA0-4EFE-BF97-4FB24352C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366144"/>
        <c:axId val="562370408"/>
      </c:scatterChart>
      <c:valAx>
        <c:axId val="562366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Gap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370408"/>
        <c:crossesAt val="-50"/>
        <c:crossBetween val="midCat"/>
      </c:valAx>
      <c:valAx>
        <c:axId val="56237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G-cm/cm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36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8537051618547682"/>
          <c:y val="0.16708333333333336"/>
          <c:w val="0.15629615048118986"/>
          <c:h val="0.1510433070866141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642937</xdr:colOff>
      <xdr:row>18</xdr:row>
      <xdr:rowOff>14287</xdr:rowOff>
    </xdr:from>
    <xdr:to>
      <xdr:col>8</xdr:col>
      <xdr:colOff>519112</xdr:colOff>
      <xdr:row>32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18</xdr:row>
      <xdr:rowOff>0</xdr:rowOff>
    </xdr:from>
    <xdr:to>
      <xdr:col>17</xdr:col>
      <xdr:colOff>304800</xdr:colOff>
      <xdr:row>32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5" workbookViewId="0">
      <selection activeCell="M36" sqref="M36"/>
    </sheetView>
  </sheetViews>
  <sheetFormatPr defaultRowHeight="15" x14ac:dyDescent="0.25"/>
  <cols>
    <col min="1" max="1" width="9.7109375" bestFit="1" customWidth="1"/>
    <col min="2" max="2" width="7.7109375" bestFit="1" customWidth="1"/>
    <col min="3" max="3" width="7.28515625" bestFit="1" customWidth="1"/>
  </cols>
  <sheetData>
    <row r="1" spans="1:19" x14ac:dyDescent="0.25">
      <c r="A1" s="4">
        <v>44831</v>
      </c>
      <c r="B1" s="1" t="s">
        <v>0</v>
      </c>
      <c r="C1" s="1"/>
    </row>
    <row r="2" spans="1:19" x14ac:dyDescent="0.25">
      <c r="A2" s="1" t="s">
        <v>1</v>
      </c>
      <c r="B2" s="1" t="s">
        <v>2</v>
      </c>
      <c r="C2" s="1" t="s">
        <v>6</v>
      </c>
      <c r="E2" s="1" t="s">
        <v>8</v>
      </c>
      <c r="F2" s="1" t="s">
        <v>7</v>
      </c>
      <c r="H2" s="1" t="s">
        <v>9</v>
      </c>
      <c r="K2" s="1" t="s">
        <v>10</v>
      </c>
      <c r="O2" s="1" t="s">
        <v>11</v>
      </c>
      <c r="S2" s="1" t="s">
        <v>12</v>
      </c>
    </row>
    <row r="3" spans="1:19" x14ac:dyDescent="0.25">
      <c r="H3" s="1" t="s">
        <v>7</v>
      </c>
    </row>
    <row r="4" spans="1:19" x14ac:dyDescent="0.25">
      <c r="A4" s="1" t="s">
        <v>3</v>
      </c>
      <c r="B4" s="1" t="s">
        <v>4</v>
      </c>
      <c r="C4" s="1" t="s">
        <v>5</v>
      </c>
      <c r="E4" s="1" t="s">
        <v>4</v>
      </c>
      <c r="G4" s="1" t="s">
        <v>5</v>
      </c>
      <c r="H4" s="2"/>
      <c r="K4" s="1" t="s">
        <v>4</v>
      </c>
      <c r="M4" s="1" t="s">
        <v>5</v>
      </c>
      <c r="O4" s="1" t="s">
        <v>4</v>
      </c>
      <c r="Q4" s="1" t="s">
        <v>5</v>
      </c>
    </row>
    <row r="5" spans="1:19" x14ac:dyDescent="0.25">
      <c r="A5" s="2">
        <v>7.2</v>
      </c>
      <c r="B5">
        <v>2.758</v>
      </c>
      <c r="C5" s="3">
        <f>0.00035*A5^3-0.072553*A5^2+4.163688*A5-24.663965</f>
        <v>1.6840778799999967</v>
      </c>
      <c r="E5" s="5">
        <v>-24.931999999999999</v>
      </c>
      <c r="F5" s="5">
        <f>E5/2</f>
        <v>-12.465999999999999</v>
      </c>
      <c r="G5" s="5">
        <f>(-0.0001722*A5^3+0.02446*A5^2-0.2086*A5-24.04)</f>
        <v>-24.338186905600001</v>
      </c>
      <c r="H5" s="6">
        <f>Q5+ K5/2</f>
        <v>-5.7651962367999978</v>
      </c>
      <c r="I5" s="6">
        <f>Q5-K5/2</f>
        <v>18.332803763200001</v>
      </c>
      <c r="K5" s="5">
        <v>-24.097999999999999</v>
      </c>
      <c r="L5" s="6">
        <f>K5/2</f>
        <v>-12.048999999999999</v>
      </c>
      <c r="M5" s="6">
        <f>-0.000000039128*A5^5+0.000015598*A5^4-0.0022952*A5^3+0.14662*A5^2-3.3862*A5+8.9351</f>
        <v>-8.6602772635822465</v>
      </c>
      <c r="O5" s="6">
        <v>26.322500000000002</v>
      </c>
      <c r="P5" s="6">
        <f>(O5/2+B5)/2</f>
        <v>7.9596250000000008</v>
      </c>
      <c r="Q5" s="6">
        <f>0.0003309*A5^3-0.067475*A5^2+3.7335*A5-17.223</f>
        <v>6.2838037632000017</v>
      </c>
    </row>
    <row r="6" spans="1:19" x14ac:dyDescent="0.25">
      <c r="A6" s="2">
        <v>7.5</v>
      </c>
      <c r="B6">
        <v>-1.4690000000000001</v>
      </c>
      <c r="C6" s="3">
        <f t="shared" ref="C6:C17" si="0">0.00035*A6^3-0.072553*A6^2+4.163688*A6-24.663965</f>
        <v>2.6302449999999951</v>
      </c>
      <c r="E6" s="5">
        <v>-23.294</v>
      </c>
      <c r="F6" s="5">
        <f t="shared" ref="F6:F17" si="1">E6/2</f>
        <v>-11.647</v>
      </c>
      <c r="G6" s="5">
        <f t="shared" ref="G6:G17" si="2">(-0.0001722*A6^3+0.02446*A6^2-0.2086*A6-24.04)</f>
        <v>-24.301271874999998</v>
      </c>
      <c r="H6" s="6">
        <f t="shared" ref="H6:H17" si="3">Q6+ K6/2</f>
        <v>-3.6541203124999999</v>
      </c>
      <c r="I6" s="6">
        <f t="shared" ref="I6:I17" si="4">Q6-K6/2</f>
        <v>17.898879687499999</v>
      </c>
      <c r="K6" s="5">
        <v>-21.553000000000001</v>
      </c>
      <c r="L6" s="6">
        <f t="shared" ref="L6:L17" si="5">K6/2</f>
        <v>-10.7765</v>
      </c>
      <c r="M6" s="6">
        <f t="shared" ref="M6:M17" si="6">-0.000000039128*A6^5+0.000015598*A6^4-0.0022952*A6^3+0.14662*A6^2-3.3862*A6+8.9351</f>
        <v>-9.1338879789062499</v>
      </c>
      <c r="O6" s="6">
        <v>21.672999999999998</v>
      </c>
      <c r="P6" s="6">
        <f t="shared" ref="P6:P17" si="7">(O6/2+B6)/2</f>
        <v>4.6837499999999999</v>
      </c>
      <c r="Q6" s="6">
        <f t="shared" ref="Q6:Q17" si="8">0.0003309*A6^3-0.067475*A6^2+3.7335*A6-17.223</f>
        <v>7.1223796875000005</v>
      </c>
    </row>
    <row r="7" spans="1:19" x14ac:dyDescent="0.25">
      <c r="A7" s="2">
        <v>8</v>
      </c>
      <c r="B7">
        <v>6.4740000000000002</v>
      </c>
      <c r="C7" s="3">
        <f t="shared" si="0"/>
        <v>4.1813469999999953</v>
      </c>
      <c r="E7" s="5">
        <v>-23.797999999999998</v>
      </c>
      <c r="F7" s="5">
        <f t="shared" si="1"/>
        <v>-11.898999999999999</v>
      </c>
      <c r="G7" s="5">
        <f t="shared" si="2"/>
        <v>-24.2315264</v>
      </c>
      <c r="H7" s="6">
        <f t="shared" si="3"/>
        <v>1.0025208000000001</v>
      </c>
      <c r="I7" s="6">
        <f t="shared" si="4"/>
        <v>15.989520800000001</v>
      </c>
      <c r="K7" s="5">
        <v>-14.987</v>
      </c>
      <c r="L7" s="6">
        <f t="shared" si="5"/>
        <v>-7.4935</v>
      </c>
      <c r="M7" s="6">
        <f t="shared" si="6"/>
        <v>-9.8833551383040028</v>
      </c>
      <c r="O7" s="6">
        <v>27.629000000000001</v>
      </c>
      <c r="P7" s="6">
        <f t="shared" si="7"/>
        <v>10.14425</v>
      </c>
      <c r="Q7" s="6">
        <f t="shared" si="8"/>
        <v>8.4960208000000002</v>
      </c>
    </row>
    <row r="8" spans="1:19" x14ac:dyDescent="0.25">
      <c r="A8" s="2">
        <v>9</v>
      </c>
      <c r="B8">
        <v>1.7030000000000001</v>
      </c>
      <c r="C8" s="3">
        <f t="shared" si="0"/>
        <v>7.1875839999999975</v>
      </c>
      <c r="E8" s="5">
        <v>-23.161000000000001</v>
      </c>
      <c r="F8" s="5">
        <f t="shared" si="1"/>
        <v>-11.580500000000001</v>
      </c>
      <c r="G8" s="5">
        <f t="shared" si="2"/>
        <v>-24.061673799999998</v>
      </c>
      <c r="H8" s="6">
        <f t="shared" si="3"/>
        <v>-0.95624889999999674</v>
      </c>
      <c r="I8" s="6">
        <f t="shared" si="4"/>
        <v>23.264751100000005</v>
      </c>
      <c r="K8" s="5">
        <v>-24.221</v>
      </c>
      <c r="L8" s="6">
        <f t="shared" si="5"/>
        <v>-12.1105</v>
      </c>
      <c r="M8" s="6">
        <f t="shared" si="6"/>
        <v>-11.237652791272</v>
      </c>
      <c r="O8" s="6">
        <v>27.151499999999999</v>
      </c>
      <c r="P8" s="6">
        <f t="shared" si="7"/>
        <v>7.6393749999999994</v>
      </c>
      <c r="Q8" s="6">
        <f t="shared" si="8"/>
        <v>11.154251100000003</v>
      </c>
    </row>
    <row r="9" spans="1:19" x14ac:dyDescent="0.25">
      <c r="A9" s="2">
        <v>10</v>
      </c>
      <c r="B9">
        <v>24.108000000000001</v>
      </c>
      <c r="C9" s="3">
        <f t="shared" si="0"/>
        <v>10.067614999999993</v>
      </c>
      <c r="E9" s="5">
        <v>-23.353000000000002</v>
      </c>
      <c r="F9" s="5">
        <f t="shared" si="1"/>
        <v>-11.676500000000001</v>
      </c>
      <c r="G9" s="5">
        <f t="shared" si="2"/>
        <v>-23.8522</v>
      </c>
      <c r="H9" s="6">
        <f t="shared" si="3"/>
        <v>4.5699000000000023</v>
      </c>
      <c r="I9" s="6">
        <f t="shared" si="4"/>
        <v>22.820900000000002</v>
      </c>
      <c r="K9" s="5">
        <v>-18.251000000000001</v>
      </c>
      <c r="L9" s="6">
        <f t="shared" si="5"/>
        <v>-9.1255000000000006</v>
      </c>
      <c r="M9" s="6">
        <f t="shared" si="6"/>
        <v>-12.408032799999999</v>
      </c>
      <c r="O9" s="6">
        <v>32.04</v>
      </c>
      <c r="P9" s="6">
        <f t="shared" si="7"/>
        <v>20.064</v>
      </c>
      <c r="Q9" s="6">
        <f t="shared" si="8"/>
        <v>13.695400000000003</v>
      </c>
    </row>
    <row r="10" spans="1:19" x14ac:dyDescent="0.25">
      <c r="A10" s="2">
        <v>12</v>
      </c>
      <c r="B10">
        <v>6.9710000000000001</v>
      </c>
      <c r="C10" s="3">
        <f t="shared" si="0"/>
        <v>15.457458999999989</v>
      </c>
      <c r="E10" s="5">
        <v>-23.556999999999999</v>
      </c>
      <c r="F10" s="5">
        <f t="shared" si="1"/>
        <v>-11.778499999999999</v>
      </c>
      <c r="G10" s="5">
        <f t="shared" si="2"/>
        <v>-23.3185216</v>
      </c>
      <c r="H10" s="6">
        <f t="shared" si="3"/>
        <v>8.1728952000000046</v>
      </c>
      <c r="I10" s="6">
        <f t="shared" si="4"/>
        <v>28.695895200000002</v>
      </c>
      <c r="K10" s="5">
        <v>-20.523</v>
      </c>
      <c r="L10" s="6">
        <f t="shared" si="5"/>
        <v>-10.2615</v>
      </c>
      <c r="M10" s="6">
        <f t="shared" si="6"/>
        <v>-14.238421770495998</v>
      </c>
      <c r="O10" s="6">
        <v>45.65</v>
      </c>
      <c r="P10" s="6">
        <f t="shared" si="7"/>
        <v>14.898</v>
      </c>
      <c r="Q10" s="6">
        <f t="shared" si="8"/>
        <v>18.434395200000004</v>
      </c>
    </row>
    <row r="11" spans="1:19" x14ac:dyDescent="0.25">
      <c r="A11" s="2">
        <v>15</v>
      </c>
      <c r="B11">
        <v>20.866</v>
      </c>
      <c r="C11" s="3">
        <f t="shared" si="0"/>
        <v>22.648179999999993</v>
      </c>
      <c r="E11" s="5">
        <v>-22.786000000000001</v>
      </c>
      <c r="F11" s="5">
        <f t="shared" si="1"/>
        <v>-11.393000000000001</v>
      </c>
      <c r="G11" s="5">
        <f t="shared" si="2"/>
        <v>-22.246675</v>
      </c>
      <c r="H11" s="6">
        <f t="shared" si="3"/>
        <v>7.967662500000003</v>
      </c>
      <c r="I11" s="6">
        <f t="shared" si="4"/>
        <v>41.4611625</v>
      </c>
      <c r="K11" s="5">
        <v>-33.493499999999997</v>
      </c>
      <c r="L11" s="6">
        <f t="shared" si="5"/>
        <v>-16.746749999999999</v>
      </c>
      <c r="M11" s="6">
        <f t="shared" si="6"/>
        <v>-15.854764075</v>
      </c>
      <c r="O11" s="6">
        <v>49.418999999999997</v>
      </c>
      <c r="P11" s="6">
        <f t="shared" si="7"/>
        <v>22.787749999999999</v>
      </c>
      <c r="Q11" s="6">
        <f t="shared" si="8"/>
        <v>24.714412500000002</v>
      </c>
    </row>
    <row r="12" spans="1:19" x14ac:dyDescent="0.25">
      <c r="A12" s="2">
        <v>20</v>
      </c>
      <c r="B12">
        <v>34.749000000000002</v>
      </c>
      <c r="C12" s="3">
        <f t="shared" si="0"/>
        <v>32.388594999999995</v>
      </c>
      <c r="E12" s="5">
        <v>-20.934000000000001</v>
      </c>
      <c r="F12" s="5">
        <f t="shared" si="1"/>
        <v>-10.467000000000001</v>
      </c>
      <c r="G12" s="5">
        <f t="shared" si="2"/>
        <v>-19.805600000000002</v>
      </c>
      <c r="H12" s="6">
        <f t="shared" si="3"/>
        <v>13.203450000000007</v>
      </c>
      <c r="I12" s="6">
        <f t="shared" si="4"/>
        <v>53.004950000000008</v>
      </c>
      <c r="K12" s="5">
        <v>-39.801499999999997</v>
      </c>
      <c r="L12" s="6">
        <f t="shared" si="5"/>
        <v>-19.900749999999999</v>
      </c>
      <c r="M12" s="6">
        <f t="shared" si="6"/>
        <v>-16.132029600000003</v>
      </c>
      <c r="O12" s="6">
        <v>65.254999999999995</v>
      </c>
      <c r="P12" s="6">
        <f t="shared" si="7"/>
        <v>33.688249999999996</v>
      </c>
      <c r="Q12" s="6">
        <f t="shared" si="8"/>
        <v>33.104200000000006</v>
      </c>
    </row>
    <row r="13" spans="1:19" x14ac:dyDescent="0.25">
      <c r="A13" s="2">
        <v>25</v>
      </c>
      <c r="B13">
        <v>45.006</v>
      </c>
      <c r="C13" s="3">
        <f t="shared" si="0"/>
        <v>39.551359999999974</v>
      </c>
      <c r="E13" s="5">
        <v>-17.556999999999999</v>
      </c>
      <c r="F13" s="5">
        <f t="shared" si="1"/>
        <v>-8.7784999999999993</v>
      </c>
      <c r="G13" s="5">
        <f t="shared" si="2"/>
        <v>-16.658124999999998</v>
      </c>
      <c r="H13" s="6">
        <f t="shared" si="3"/>
        <v>22.727187499999999</v>
      </c>
      <c r="I13" s="6">
        <f t="shared" si="4"/>
        <v>55.498687500000003</v>
      </c>
      <c r="K13" s="5">
        <v>-32.771500000000003</v>
      </c>
      <c r="L13" s="6">
        <f t="shared" si="5"/>
        <v>-16.385750000000002</v>
      </c>
      <c r="M13" s="6">
        <f t="shared" si="6"/>
        <v>-14.234040624999997</v>
      </c>
      <c r="O13" s="6">
        <v>77.515000000000001</v>
      </c>
      <c r="P13" s="6">
        <f t="shared" si="7"/>
        <v>41.881749999999997</v>
      </c>
      <c r="Q13" s="6">
        <f t="shared" si="8"/>
        <v>39.112937500000001</v>
      </c>
    </row>
    <row r="14" spans="1:19" x14ac:dyDescent="0.25">
      <c r="A14" s="2">
        <v>33</v>
      </c>
      <c r="B14">
        <v>36.920999999999999</v>
      </c>
      <c r="C14" s="3">
        <f t="shared" si="0"/>
        <v>46.30547199999998</v>
      </c>
      <c r="E14" s="5">
        <v>-14.382999999999999</v>
      </c>
      <c r="F14" s="5">
        <f t="shared" si="1"/>
        <v>-7.1914999999999996</v>
      </c>
      <c r="G14" s="5">
        <f t="shared" si="2"/>
        <v>-10.475211399999999</v>
      </c>
      <c r="H14" s="6">
        <f t="shared" si="3"/>
        <v>39.81227830000001</v>
      </c>
      <c r="I14" s="6">
        <f t="shared" si="4"/>
        <v>48.975278300000006</v>
      </c>
      <c r="K14" s="5">
        <v>-9.1630000000000003</v>
      </c>
      <c r="L14" s="6">
        <f t="shared" si="5"/>
        <v>-4.5815000000000001</v>
      </c>
      <c r="M14" s="6">
        <f t="shared" si="6"/>
        <v>-8.6562162993039831</v>
      </c>
      <c r="O14" s="6">
        <v>94.954999999999998</v>
      </c>
      <c r="P14" s="6">
        <f t="shared" si="7"/>
        <v>42.199249999999999</v>
      </c>
      <c r="Q14" s="6">
        <f t="shared" si="8"/>
        <v>44.393778300000008</v>
      </c>
    </row>
    <row r="15" spans="1:19" x14ac:dyDescent="0.25">
      <c r="A15" s="2">
        <v>50</v>
      </c>
      <c r="B15">
        <v>51.546999999999997</v>
      </c>
      <c r="C15" s="3">
        <f t="shared" si="0"/>
        <v>45.887934999999956</v>
      </c>
      <c r="E15" s="5">
        <v>12.858000000000001</v>
      </c>
      <c r="F15" s="5">
        <f t="shared" si="1"/>
        <v>6.4290000000000003</v>
      </c>
      <c r="G15" s="5">
        <f t="shared" si="2"/>
        <v>5.1550000000000011</v>
      </c>
      <c r="H15" s="6">
        <f t="shared" si="3"/>
        <v>45.449000000000026</v>
      </c>
      <c r="I15" s="6">
        <f t="shared" si="4"/>
        <v>38.805000000000021</v>
      </c>
      <c r="K15" s="5">
        <v>6.6440000000000001</v>
      </c>
      <c r="L15" s="6">
        <f t="shared" si="5"/>
        <v>3.3220000000000001</v>
      </c>
      <c r="M15" s="6">
        <f t="shared" si="6"/>
        <v>4.535100000000023</v>
      </c>
      <c r="O15" s="6">
        <v>68.545500000000004</v>
      </c>
      <c r="P15" s="6">
        <f t="shared" si="7"/>
        <v>42.909875</v>
      </c>
      <c r="Q15" s="6">
        <f t="shared" si="8"/>
        <v>42.127000000000024</v>
      </c>
    </row>
    <row r="16" spans="1:19" x14ac:dyDescent="0.25">
      <c r="A16" s="2">
        <v>75</v>
      </c>
      <c r="B16">
        <v>24.855</v>
      </c>
      <c r="C16" s="3">
        <f t="shared" si="0"/>
        <v>27.158259999999945</v>
      </c>
      <c r="E16" s="5">
        <v>20.98</v>
      </c>
      <c r="F16" s="5">
        <f t="shared" si="1"/>
        <v>10.49</v>
      </c>
      <c r="G16" s="5">
        <f t="shared" si="2"/>
        <v>25.255624999999995</v>
      </c>
      <c r="H16" s="6">
        <f t="shared" si="3"/>
        <v>35.115062500000064</v>
      </c>
      <c r="I16" s="6">
        <f t="shared" si="4"/>
        <v>10.567062500000064</v>
      </c>
      <c r="K16" s="5">
        <v>24.547999999999998</v>
      </c>
      <c r="L16" s="6">
        <f t="shared" si="5"/>
        <v>12.273999999999999</v>
      </c>
      <c r="M16" s="6">
        <f t="shared" si="6"/>
        <v>12.09799062499996</v>
      </c>
      <c r="O16" s="6">
        <v>40.441499999999998</v>
      </c>
      <c r="P16" s="6">
        <f t="shared" si="7"/>
        <v>22.537875</v>
      </c>
      <c r="Q16" s="6">
        <f t="shared" si="8"/>
        <v>22.841062500000064</v>
      </c>
    </row>
    <row r="17" spans="1:17" x14ac:dyDescent="0.25">
      <c r="A17" s="2">
        <v>100</v>
      </c>
      <c r="B17">
        <v>16.251000000000001</v>
      </c>
      <c r="C17" s="3">
        <f t="shared" si="0"/>
        <v>16.174834999999877</v>
      </c>
      <c r="E17" s="5">
        <v>28.541</v>
      </c>
      <c r="F17" s="5">
        <f t="shared" si="1"/>
        <v>14.2705</v>
      </c>
      <c r="G17" s="5">
        <f t="shared" si="2"/>
        <v>27.499999999999979</v>
      </c>
      <c r="H17" s="6">
        <f t="shared" si="3"/>
        <v>22.064250000000115</v>
      </c>
      <c r="I17" s="6">
        <f t="shared" si="4"/>
        <v>2.4897500000001145</v>
      </c>
      <c r="K17" s="5">
        <v>19.5745</v>
      </c>
      <c r="L17" s="6">
        <f t="shared" si="5"/>
        <v>9.7872500000000002</v>
      </c>
      <c r="M17" s="6">
        <f t="shared" si="6"/>
        <v>9.8351000000002049</v>
      </c>
      <c r="O17" s="6">
        <v>16.8325</v>
      </c>
      <c r="P17" s="6">
        <f t="shared" si="7"/>
        <v>12.333625000000001</v>
      </c>
      <c r="Q17" s="6">
        <f t="shared" si="8"/>
        <v>12.277000000000115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SkewQuad-V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2022-09-28T17:51:36Z</dcterms:created>
  <dcterms:modified xsi:type="dcterms:W3CDTF">2022-10-04T23:08:50Z</dcterms:modified>
</cp:coreProperties>
</file>