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HE\Undulators\HE-SXU-005\"/>
    </mc:Choice>
  </mc:AlternateContent>
  <xr:revisionPtr revIDLastSave="0" documentId="13_ncr:1_{93DEAE3A-0EFB-4F03-B231-DF699634A576}" xr6:coauthVersionLast="47" xr6:coauthVersionMax="47" xr10:uidLastSave="{00000000-0000-0000-0000-000000000000}"/>
  <bookViews>
    <workbookView xWindow="-15510" yWindow="1470" windowWidth="16275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6" i="1" l="1"/>
  <c r="D20" i="2"/>
  <c r="E20" i="2"/>
  <c r="D21" i="2"/>
  <c r="E21" i="2"/>
  <c r="C21" i="2"/>
  <c r="C20" i="2"/>
  <c r="K21" i="2"/>
  <c r="L21" i="2"/>
  <c r="M21" i="2"/>
  <c r="K20" i="2"/>
  <c r="L20" i="2"/>
  <c r="M20" i="2"/>
  <c r="K17" i="2"/>
  <c r="L17" i="2"/>
  <c r="M17" i="2"/>
  <c r="G21" i="2"/>
  <c r="H21" i="2"/>
  <c r="I21" i="2"/>
  <c r="G17" i="2"/>
  <c r="H17" i="2"/>
  <c r="I17" i="2"/>
  <c r="L18" i="2"/>
  <c r="M18" i="2"/>
  <c r="K18" i="2"/>
  <c r="G18" i="2"/>
  <c r="H18" i="2"/>
  <c r="I18" i="2"/>
  <c r="I20" i="2"/>
  <c r="H20" i="2"/>
  <c r="G20" i="2"/>
  <c r="J67" i="1"/>
  <c r="K67" i="1"/>
  <c r="L67" i="1"/>
  <c r="M67" i="1"/>
  <c r="J68" i="1"/>
  <c r="K68" i="1"/>
  <c r="L68" i="1"/>
  <c r="M68" i="1"/>
  <c r="L66" i="1"/>
  <c r="M66" i="1"/>
  <c r="J66" i="1"/>
  <c r="E53" i="1"/>
  <c r="E54" i="1"/>
  <c r="E55" i="1"/>
  <c r="E56" i="1"/>
  <c r="E57" i="1"/>
  <c r="E58" i="1"/>
  <c r="E59" i="1"/>
  <c r="E60" i="1"/>
  <c r="E61" i="1"/>
  <c r="E62" i="1"/>
  <c r="E63" i="1"/>
  <c r="E64" i="1"/>
  <c r="C13" i="2" l="1"/>
  <c r="E67" i="1"/>
  <c r="E4" i="1"/>
  <c r="E5" i="1"/>
  <c r="E6" i="1"/>
  <c r="E7" i="1"/>
  <c r="E8" i="1"/>
  <c r="E9" i="1"/>
  <c r="E10" i="1"/>
  <c r="E11" i="1"/>
  <c r="E12" i="1"/>
  <c r="E13" i="1"/>
  <c r="E14" i="1"/>
  <c r="E15" i="1"/>
  <c r="E14" i="2"/>
  <c r="D14" i="2"/>
  <c r="C14" i="2"/>
  <c r="E13" i="2"/>
  <c r="D13" i="2"/>
  <c r="E17" i="2" s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H68" i="1" l="1"/>
  <c r="P68" i="1" s="1"/>
  <c r="G68" i="1"/>
  <c r="O68" i="1" s="1"/>
  <c r="F68" i="1"/>
  <c r="N68" i="1" s="1"/>
  <c r="E68" i="1"/>
  <c r="H67" i="1"/>
  <c r="P67" i="1" s="1"/>
  <c r="G67" i="1"/>
  <c r="O67" i="1" s="1"/>
  <c r="F67" i="1"/>
  <c r="N67" i="1" s="1"/>
  <c r="H66" i="1"/>
  <c r="P66" i="1" s="1"/>
  <c r="G66" i="1"/>
  <c r="O66" i="1" s="1"/>
  <c r="F66" i="1"/>
  <c r="N66" i="1" s="1"/>
  <c r="E66" i="1"/>
  <c r="I79" i="1" l="1"/>
  <c r="H79" i="1"/>
  <c r="I78" i="1"/>
  <c r="H78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</calcChain>
</file>

<file path=xl/sharedStrings.xml><?xml version="1.0" encoding="utf-8"?>
<sst xmlns="http://schemas.openxmlformats.org/spreadsheetml/2006/main" count="119" uniqueCount="93">
  <si>
    <t>MMF11</t>
  </si>
  <si>
    <t>MMF12</t>
  </si>
  <si>
    <t>MMF10</t>
  </si>
  <si>
    <t>MMF03</t>
  </si>
  <si>
    <t>MMF02</t>
  </si>
  <si>
    <t>MMF09</t>
  </si>
  <si>
    <t>MMF01</t>
  </si>
  <si>
    <t>PM10TB1</t>
  </si>
  <si>
    <t>PM10TB2</t>
  </si>
  <si>
    <t>PM10TB3</t>
  </si>
  <si>
    <t>PM10TB4</t>
  </si>
  <si>
    <t>RFTB1</t>
  </si>
  <si>
    <t>RFTB2</t>
  </si>
  <si>
    <t>RFTB3</t>
  </si>
  <si>
    <t>PM11TB1</t>
  </si>
  <si>
    <t>PM11TB2</t>
  </si>
  <si>
    <t>PM11TB3</t>
  </si>
  <si>
    <t>PM11TB4</t>
  </si>
  <si>
    <t>USB1</t>
  </si>
  <si>
    <t>USB2</t>
  </si>
  <si>
    <t>USB3</t>
  </si>
  <si>
    <t>USB4</t>
  </si>
  <si>
    <t>USB5</t>
  </si>
  <si>
    <t>USB6</t>
  </si>
  <si>
    <t>LSB1</t>
  </si>
  <si>
    <t>LSB2</t>
  </si>
  <si>
    <t>LSB3</t>
  </si>
  <si>
    <t>LSB4</t>
  </si>
  <si>
    <t>LSB5</t>
  </si>
  <si>
    <t>LSB6</t>
  </si>
  <si>
    <t>SD2</t>
  </si>
  <si>
    <t>SD4</t>
  </si>
  <si>
    <t>SD5</t>
  </si>
  <si>
    <t>SD6</t>
  </si>
  <si>
    <t>SD7</t>
  </si>
  <si>
    <t>SD8</t>
  </si>
  <si>
    <t>RFTB4</t>
  </si>
  <si>
    <t>USB7</t>
  </si>
  <si>
    <t>USB8</t>
  </si>
  <si>
    <t>USB9</t>
  </si>
  <si>
    <t>USB10</t>
  </si>
  <si>
    <t>USB11</t>
  </si>
  <si>
    <t>USB12</t>
  </si>
  <si>
    <t>LSB7</t>
  </si>
  <si>
    <t>LSB8</t>
  </si>
  <si>
    <t>LSB9</t>
  </si>
  <si>
    <t>LSB10</t>
  </si>
  <si>
    <t>LSB11</t>
  </si>
  <si>
    <t>LSB12</t>
  </si>
  <si>
    <t>SD3</t>
  </si>
  <si>
    <t>SD1</t>
  </si>
  <si>
    <t>Z (m)</t>
  </si>
  <si>
    <t>Y (m)</t>
  </si>
  <si>
    <t>Z (in)</t>
  </si>
  <si>
    <t>X (in)</t>
  </si>
  <si>
    <t>Y (in)</t>
  </si>
  <si>
    <t>Fiducials on Magnetic Axis</t>
  </si>
  <si>
    <t>Control on Magnetic Axis</t>
  </si>
  <si>
    <t>PMs and RF Points on Magnetic Axis</t>
  </si>
  <si>
    <t>PM10</t>
  </si>
  <si>
    <t>PM11</t>
  </si>
  <si>
    <t>From Yurii</t>
  </si>
  <si>
    <t>Measured</t>
  </si>
  <si>
    <t>X (m)</t>
  </si>
  <si>
    <t>dX (mm)</t>
  </si>
  <si>
    <t>dY (mm)</t>
  </si>
  <si>
    <t>Ref Block</t>
  </si>
  <si>
    <t>RFM</t>
  </si>
  <si>
    <t xml:space="preserve">PM10 Granite with Yurii Shifts </t>
  </si>
  <si>
    <t>Device</t>
  </si>
  <si>
    <t>PM10M</t>
  </si>
  <si>
    <t>PM11M</t>
  </si>
  <si>
    <t>---------------------------------------------------------------------</t>
  </si>
  <si>
    <t>MA</t>
  </si>
  <si>
    <t>location:</t>
  </si>
  <si>
    <t>x</t>
  </si>
  <si>
    <t>=</t>
  </si>
  <si>
    <t>y</t>
  </si>
  <si>
    <t>Magnet</t>
  </si>
  <si>
    <t>PM</t>
  </si>
  <si>
    <t>number</t>
  </si>
  <si>
    <t>X</t>
  </si>
  <si>
    <t>Y</t>
  </si>
  <si>
    <t>Z</t>
  </si>
  <si>
    <t>Run</t>
  </si>
  <si>
    <t>Date</t>
  </si>
  <si>
    <t>m</t>
  </si>
  <si>
    <t>URM</t>
  </si>
  <si>
    <t>DRM</t>
  </si>
  <si>
    <t>z=</t>
  </si>
  <si>
    <t xml:space="preserve">MA based </t>
  </si>
  <si>
    <t>Uni02</t>
  </si>
  <si>
    <t>Uni01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</si>
</sst>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66" fontId="0" fillId="0" borderId="0" xfId="0" applyNumberFormat="1"/>
    <xf numFmtId="14" fontId="0" fillId="0" borderId="0" xfId="0" applyNumberFormat="1"/>
    <xf numFmtId="0" fontId="1" fillId="0" borderId="0" xfId="0" applyFont="1"/>
    <xf numFmtId="164" fontId="0" fillId="2" borderId="0" xfId="0" applyNumberFormat="1" applyFill="1" applyAlignment="1">
      <alignment horizontal="right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92"/>
  <sheetViews>
    <sheetView tabSelected="1" topLeftCell="A67" workbookViewId="0">
      <selection activeCell="F85" sqref="F85"/>
    </sheetView>
  </sheetViews>
  <sheetFormatPr defaultRowHeight="15" x14ac:dyDescent="0.25"/>
  <cols>
    <col min="1" max="1" width="10.7109375" customWidth="1"/>
    <col min="2" max="4" width="10.7109375" style="1" customWidth="1"/>
    <col min="5" max="8" width="10.7109375" customWidth="1"/>
    <col min="12" max="13" width="9.28515625" bestFit="1" customWidth="1"/>
    <col min="14" max="14" width="12.28515625" bestFit="1" customWidth="1"/>
    <col min="15" max="15" width="11.42578125" bestFit="1" customWidth="1"/>
    <col min="16" max="16" width="10.28515625" bestFit="1" customWidth="1"/>
    <col min="17" max="17" width="9.28515625" bestFit="1" customWidth="1"/>
  </cols>
  <sheetData>
    <row r="2" spans="1:21" x14ac:dyDescent="0.25">
      <c r="A2" t="s">
        <v>56</v>
      </c>
    </row>
    <row r="3" spans="1:21" x14ac:dyDescent="0.25">
      <c r="B3" s="8" t="s">
        <v>51</v>
      </c>
      <c r="C3" s="8" t="s">
        <v>63</v>
      </c>
      <c r="D3" s="8" t="s">
        <v>52</v>
      </c>
      <c r="E3" s="3"/>
      <c r="F3" s="3" t="s">
        <v>53</v>
      </c>
      <c r="G3" s="3" t="s">
        <v>54</v>
      </c>
      <c r="H3" s="3" t="s">
        <v>55</v>
      </c>
      <c r="L3" s="3"/>
      <c r="M3" s="3"/>
      <c r="N3" s="3"/>
      <c r="O3" s="3"/>
      <c r="P3" s="3"/>
      <c r="Q3" s="3"/>
    </row>
    <row r="4" spans="1:21" x14ac:dyDescent="0.25">
      <c r="A4" t="s">
        <v>24</v>
      </c>
      <c r="B4" s="1">
        <v>-1.459973</v>
      </c>
      <c r="C4" s="1">
        <v>-8.8659000000000002E-2</v>
      </c>
      <c r="D4" s="1">
        <v>-0.26647300000000002</v>
      </c>
      <c r="E4" t="str">
        <f t="shared" ref="E4:E35" si="0">A4</f>
        <v>LSB1</v>
      </c>
      <c r="F4" s="2">
        <f t="shared" ref="F4:F35" si="1">B4/0.0254</f>
        <v>-57.479251968503938</v>
      </c>
      <c r="G4" s="2">
        <f t="shared" ref="G4:G35" si="2">C4/0.0254</f>
        <v>-3.4905118110236222</v>
      </c>
      <c r="H4" s="2">
        <f t="shared" ref="H4:H35" si="3">D4/0.0254</f>
        <v>-10.491062992125986</v>
      </c>
    </row>
    <row r="5" spans="1:21" x14ac:dyDescent="0.25">
      <c r="A5" t="s">
        <v>25</v>
      </c>
      <c r="B5" s="1">
        <v>-1.1899999999999999E-4</v>
      </c>
      <c r="C5" s="1">
        <v>-8.8755000000000001E-2</v>
      </c>
      <c r="D5" s="1">
        <v>-0.26639299999999999</v>
      </c>
      <c r="E5" t="str">
        <f t="shared" si="0"/>
        <v>LSB2</v>
      </c>
      <c r="F5" s="2">
        <f t="shared" si="1"/>
        <v>-4.6850393700787404E-3</v>
      </c>
      <c r="G5" s="2">
        <f t="shared" si="2"/>
        <v>-3.4942913385826775</v>
      </c>
      <c r="H5" s="2">
        <f t="shared" si="3"/>
        <v>-10.487913385826772</v>
      </c>
    </row>
    <row r="6" spans="1:21" x14ac:dyDescent="0.25">
      <c r="A6" t="s">
        <v>26</v>
      </c>
      <c r="B6" s="1">
        <v>1.4596</v>
      </c>
      <c r="C6" s="1">
        <v>-8.8719999999999993E-2</v>
      </c>
      <c r="D6" s="1">
        <v>-0.266513</v>
      </c>
      <c r="E6" t="str">
        <f t="shared" si="0"/>
        <v>LSB3</v>
      </c>
      <c r="F6" s="2">
        <f t="shared" si="1"/>
        <v>57.464566929133859</v>
      </c>
      <c r="G6" s="2">
        <f t="shared" si="2"/>
        <v>-3.4929133858267716</v>
      </c>
      <c r="H6" s="2">
        <f t="shared" si="3"/>
        <v>-10.492637795275591</v>
      </c>
    </row>
    <row r="7" spans="1:21" x14ac:dyDescent="0.25">
      <c r="A7" t="s">
        <v>27</v>
      </c>
      <c r="B7" s="1">
        <v>-1.4600660000000001</v>
      </c>
      <c r="C7" s="1">
        <v>-8.8584999999999997E-2</v>
      </c>
      <c r="D7" s="1">
        <v>-0.61655300000000002</v>
      </c>
      <c r="E7" t="str">
        <f t="shared" si="0"/>
        <v>LSB4</v>
      </c>
      <c r="F7" s="2">
        <f t="shared" si="1"/>
        <v>-57.482913385826777</v>
      </c>
      <c r="G7" s="2">
        <f t="shared" si="2"/>
        <v>-3.4875984251968504</v>
      </c>
      <c r="H7" s="2">
        <f t="shared" si="3"/>
        <v>-24.273740157480315</v>
      </c>
      <c r="K7" s="4"/>
      <c r="L7" s="4"/>
    </row>
    <row r="8" spans="1:21" x14ac:dyDescent="0.25">
      <c r="A8" t="s">
        <v>28</v>
      </c>
      <c r="B8" s="1">
        <v>-2.8000000000000003E-4</v>
      </c>
      <c r="C8" s="1">
        <v>-8.8681999999999997E-2</v>
      </c>
      <c r="D8" s="1">
        <v>-0.61648700000000001</v>
      </c>
      <c r="E8" t="str">
        <f t="shared" si="0"/>
        <v>LSB5</v>
      </c>
      <c r="F8" s="2">
        <f t="shared" si="1"/>
        <v>-1.1023622047244096E-2</v>
      </c>
      <c r="G8" s="2">
        <f t="shared" si="2"/>
        <v>-3.4914173228346459</v>
      </c>
      <c r="H8" s="2">
        <f t="shared" si="3"/>
        <v>-24.271141732283464</v>
      </c>
      <c r="K8" s="4"/>
      <c r="L8" s="4"/>
    </row>
    <row r="9" spans="1:21" x14ac:dyDescent="0.25">
      <c r="A9" t="s">
        <v>29</v>
      </c>
      <c r="B9" s="1">
        <v>1.4596500000000001</v>
      </c>
      <c r="C9" s="1">
        <v>-8.8647999999999991E-2</v>
      </c>
      <c r="D9" s="1">
        <v>-0.61648199999999997</v>
      </c>
      <c r="E9" t="str">
        <f t="shared" si="0"/>
        <v>LSB6</v>
      </c>
      <c r="F9" s="2">
        <f t="shared" si="1"/>
        <v>57.466535433070874</v>
      </c>
      <c r="G9" s="2">
        <f t="shared" si="2"/>
        <v>-3.4900787401574802</v>
      </c>
      <c r="H9" s="2">
        <f t="shared" si="3"/>
        <v>-24.270944881889765</v>
      </c>
      <c r="K9" s="4"/>
      <c r="L9" s="4"/>
    </row>
    <row r="10" spans="1:21" x14ac:dyDescent="0.25">
      <c r="A10" t="s">
        <v>43</v>
      </c>
      <c r="B10" s="1">
        <v>-1.459964</v>
      </c>
      <c r="C10" s="1">
        <v>8.8534000000000002E-2</v>
      </c>
      <c r="D10" s="1">
        <v>-0.26658300000000001</v>
      </c>
      <c r="E10" t="str">
        <f t="shared" si="0"/>
        <v>LSB7</v>
      </c>
      <c r="F10" s="2">
        <f t="shared" si="1"/>
        <v>-57.478897637795278</v>
      </c>
      <c r="G10" s="2">
        <f t="shared" si="2"/>
        <v>3.4855905511811027</v>
      </c>
      <c r="H10" s="2">
        <f t="shared" si="3"/>
        <v>-10.495393700787403</v>
      </c>
      <c r="N10" s="1"/>
      <c r="O10" s="4"/>
      <c r="P10" s="4"/>
      <c r="Q10" s="4"/>
      <c r="T10" s="1"/>
      <c r="U10" s="1"/>
    </row>
    <row r="11" spans="1:21" x14ac:dyDescent="0.25">
      <c r="A11" t="s">
        <v>44</v>
      </c>
      <c r="B11" s="1">
        <v>-2.7700000000000001E-4</v>
      </c>
      <c r="C11" s="1">
        <v>8.8444000000000009E-2</v>
      </c>
      <c r="D11" s="1">
        <v>-0.26638000000000001</v>
      </c>
      <c r="E11" t="str">
        <f t="shared" si="0"/>
        <v>LSB8</v>
      </c>
      <c r="F11" s="2">
        <f t="shared" si="1"/>
        <v>-1.0905511811023623E-2</v>
      </c>
      <c r="G11" s="2">
        <f t="shared" si="2"/>
        <v>3.4820472440944887</v>
      </c>
      <c r="H11" s="2">
        <f t="shared" si="3"/>
        <v>-10.487401574803151</v>
      </c>
      <c r="N11" s="1"/>
      <c r="O11" s="4"/>
      <c r="P11" s="4"/>
      <c r="Q11" s="4"/>
    </row>
    <row r="12" spans="1:21" x14ac:dyDescent="0.25">
      <c r="A12" t="s">
        <v>45</v>
      </c>
      <c r="B12" s="1">
        <v>1.4597090000000001</v>
      </c>
      <c r="C12" s="1">
        <v>8.8406999999999999E-2</v>
      </c>
      <c r="D12" s="1">
        <v>-0.26651400000000003</v>
      </c>
      <c r="E12" t="str">
        <f t="shared" si="0"/>
        <v>LSB9</v>
      </c>
      <c r="F12" s="2">
        <f t="shared" si="1"/>
        <v>57.468858267716541</v>
      </c>
      <c r="G12" s="2">
        <f t="shared" si="2"/>
        <v>3.4805905511811024</v>
      </c>
      <c r="H12" s="2">
        <f t="shared" si="3"/>
        <v>-10.492677165354332</v>
      </c>
      <c r="N12" s="1"/>
      <c r="O12" s="4"/>
      <c r="P12" s="4"/>
      <c r="Q12" s="4"/>
    </row>
    <row r="13" spans="1:21" x14ac:dyDescent="0.25">
      <c r="A13" t="s">
        <v>46</v>
      </c>
      <c r="B13" s="1">
        <v>-1.4602249999999999</v>
      </c>
      <c r="C13" s="1">
        <v>8.860599999999999E-2</v>
      </c>
      <c r="D13" s="1">
        <v>-0.61628700000000003</v>
      </c>
      <c r="E13" t="str">
        <f t="shared" si="0"/>
        <v>LSB10</v>
      </c>
      <c r="F13" s="2">
        <f t="shared" si="1"/>
        <v>-57.489173228346452</v>
      </c>
      <c r="G13" s="2">
        <f t="shared" si="2"/>
        <v>3.4884251968503937</v>
      </c>
      <c r="H13" s="2">
        <f t="shared" si="3"/>
        <v>-24.263267716535434</v>
      </c>
      <c r="N13" s="1"/>
      <c r="O13" s="4"/>
      <c r="P13" s="4"/>
      <c r="Q13" s="4"/>
    </row>
    <row r="14" spans="1:21" x14ac:dyDescent="0.25">
      <c r="A14" t="s">
        <v>47</v>
      </c>
      <c r="B14" s="1">
        <v>-1.9700000000000002E-4</v>
      </c>
      <c r="C14" s="1">
        <v>8.8525000000000006E-2</v>
      </c>
      <c r="D14" s="1">
        <v>-0.61644100000000002</v>
      </c>
      <c r="E14" t="str">
        <f t="shared" si="0"/>
        <v>LSB11</v>
      </c>
      <c r="F14" s="2">
        <f t="shared" si="1"/>
        <v>-7.7559055118110246E-3</v>
      </c>
      <c r="G14" s="2">
        <f t="shared" si="2"/>
        <v>3.4852362204724412</v>
      </c>
      <c r="H14" s="2">
        <f t="shared" si="3"/>
        <v>-24.269330708661418</v>
      </c>
      <c r="N14" s="1"/>
      <c r="O14" s="4"/>
      <c r="P14" s="4"/>
      <c r="Q14" s="4"/>
    </row>
    <row r="15" spans="1:21" x14ac:dyDescent="0.25">
      <c r="A15" t="s">
        <v>48</v>
      </c>
      <c r="B15" s="1">
        <v>1.459835</v>
      </c>
      <c r="C15" s="1">
        <v>8.8512000000000007E-2</v>
      </c>
      <c r="D15" s="1">
        <v>-0.61634699999999998</v>
      </c>
      <c r="E15" t="str">
        <f t="shared" si="0"/>
        <v>LSB12</v>
      </c>
      <c r="F15" s="2">
        <f t="shared" si="1"/>
        <v>57.473818897637798</v>
      </c>
      <c r="G15" s="2">
        <f t="shared" si="2"/>
        <v>3.4847244094488192</v>
      </c>
      <c r="H15" s="2">
        <f t="shared" si="3"/>
        <v>-24.265629921259844</v>
      </c>
      <c r="N15" s="1"/>
      <c r="O15" s="4"/>
      <c r="P15" s="4"/>
      <c r="Q15" s="4"/>
    </row>
    <row r="16" spans="1:21" x14ac:dyDescent="0.25">
      <c r="A16" t="s">
        <v>50</v>
      </c>
      <c r="B16" s="7">
        <v>1.294816</v>
      </c>
      <c r="C16" s="7">
        <v>0.18390999999999999</v>
      </c>
      <c r="D16" s="7">
        <v>-0.88358399999999993</v>
      </c>
      <c r="E16" t="str">
        <f t="shared" si="0"/>
        <v>SD1</v>
      </c>
      <c r="F16" s="2">
        <f t="shared" si="1"/>
        <v>50.977007874015747</v>
      </c>
      <c r="G16" s="2">
        <f t="shared" si="2"/>
        <v>7.2405511811023624</v>
      </c>
      <c r="H16" s="2">
        <f t="shared" si="3"/>
        <v>-34.786771653543305</v>
      </c>
      <c r="L16" s="1"/>
      <c r="M16" s="1"/>
      <c r="N16" s="1"/>
      <c r="S16" s="1"/>
    </row>
    <row r="17" spans="1:27" x14ac:dyDescent="0.25">
      <c r="A17" t="s">
        <v>30</v>
      </c>
      <c r="B17" s="7">
        <v>-0.10057099999999999</v>
      </c>
      <c r="C17" s="7">
        <v>-0.495645</v>
      </c>
      <c r="D17" s="7">
        <v>-0.88446799999999992</v>
      </c>
      <c r="E17" t="str">
        <f t="shared" si="0"/>
        <v>SD2</v>
      </c>
      <c r="F17" s="2">
        <f t="shared" si="1"/>
        <v>-3.959488188976378</v>
      </c>
      <c r="G17" s="2">
        <f t="shared" si="2"/>
        <v>-19.513582677165356</v>
      </c>
      <c r="H17" s="2">
        <f t="shared" si="3"/>
        <v>-34.821574803149602</v>
      </c>
      <c r="S17" s="1"/>
    </row>
    <row r="18" spans="1:27" x14ac:dyDescent="0.25">
      <c r="A18" t="s">
        <v>49</v>
      </c>
      <c r="B18" s="7">
        <v>-1.295237</v>
      </c>
      <c r="C18" s="7">
        <v>0.18435499999999999</v>
      </c>
      <c r="D18" s="7">
        <v>-0.88285999999999998</v>
      </c>
      <c r="E18" t="str">
        <f t="shared" si="0"/>
        <v>SD3</v>
      </c>
      <c r="F18" s="2">
        <f t="shared" si="1"/>
        <v>-50.993582677165357</v>
      </c>
      <c r="G18" s="2">
        <f t="shared" si="2"/>
        <v>7.2580708661417326</v>
      </c>
      <c r="H18" s="2">
        <f t="shared" si="3"/>
        <v>-34.758267716535435</v>
      </c>
      <c r="L18" s="1"/>
      <c r="M18" s="1"/>
      <c r="N18" s="1"/>
      <c r="S18" s="1"/>
    </row>
    <row r="19" spans="1:27" x14ac:dyDescent="0.25">
      <c r="A19" t="s">
        <v>31</v>
      </c>
      <c r="B19" s="7">
        <v>-0.65198599999999995</v>
      </c>
      <c r="C19" s="7">
        <v>-0.55107700000000004</v>
      </c>
      <c r="D19" s="7">
        <v>-0.75385100000000005</v>
      </c>
      <c r="E19" t="str">
        <f t="shared" si="0"/>
        <v>SD4</v>
      </c>
      <c r="F19" s="2">
        <f t="shared" si="1"/>
        <v>-25.668740157480315</v>
      </c>
      <c r="G19" s="2">
        <f t="shared" si="2"/>
        <v>-21.695944881889766</v>
      </c>
      <c r="H19" s="2">
        <f t="shared" si="3"/>
        <v>-29.67917322834646</v>
      </c>
    </row>
    <row r="20" spans="1:27" x14ac:dyDescent="0.25">
      <c r="A20" t="s">
        <v>32</v>
      </c>
      <c r="B20" s="7">
        <v>-0.65209799999999996</v>
      </c>
      <c r="C20" s="7">
        <v>-0.55054899999999996</v>
      </c>
      <c r="D20" s="7">
        <v>0.74632600000000004</v>
      </c>
      <c r="E20" t="str">
        <f t="shared" si="0"/>
        <v>SD5</v>
      </c>
      <c r="F20" s="2">
        <f t="shared" si="1"/>
        <v>-25.673149606299212</v>
      </c>
      <c r="G20" s="2">
        <f t="shared" si="2"/>
        <v>-21.675157480314958</v>
      </c>
      <c r="H20" s="2">
        <f t="shared" si="3"/>
        <v>29.382913385826775</v>
      </c>
      <c r="K20" s="4"/>
      <c r="L20" s="4"/>
    </row>
    <row r="21" spans="1:27" x14ac:dyDescent="0.25">
      <c r="A21" t="s">
        <v>33</v>
      </c>
      <c r="B21" s="7">
        <v>0.65075300000000003</v>
      </c>
      <c r="C21" s="7">
        <v>-0.550149</v>
      </c>
      <c r="D21" s="7">
        <v>-0.75362600000000002</v>
      </c>
      <c r="E21" t="str">
        <f t="shared" si="0"/>
        <v>SD6</v>
      </c>
      <c r="F21" s="2">
        <f t="shared" si="1"/>
        <v>25.620196850393704</v>
      </c>
      <c r="G21" s="2">
        <f t="shared" si="2"/>
        <v>-21.659409448818899</v>
      </c>
      <c r="H21" s="2">
        <f t="shared" si="3"/>
        <v>-29.670314960629923</v>
      </c>
      <c r="K21" s="4"/>
      <c r="L21" s="4"/>
    </row>
    <row r="22" spans="1:27" x14ac:dyDescent="0.25">
      <c r="A22" t="s">
        <v>34</v>
      </c>
      <c r="B22" s="7">
        <v>0.65063800000000005</v>
      </c>
      <c r="C22" s="7">
        <v>-0.551261</v>
      </c>
      <c r="D22" s="7">
        <v>0.74578099999999992</v>
      </c>
      <c r="E22" t="str">
        <f t="shared" si="0"/>
        <v>SD7</v>
      </c>
      <c r="F22" s="2">
        <f t="shared" si="1"/>
        <v>25.615669291338584</v>
      </c>
      <c r="G22" s="2">
        <f t="shared" si="2"/>
        <v>-21.703188976377955</v>
      </c>
      <c r="H22" s="2">
        <f t="shared" si="3"/>
        <v>29.361456692913382</v>
      </c>
      <c r="K22" s="4"/>
      <c r="L22" s="4"/>
    </row>
    <row r="23" spans="1:27" x14ac:dyDescent="0.25">
      <c r="A23" t="s">
        <v>35</v>
      </c>
      <c r="B23" s="7">
        <v>-4.1999999999999996E-4</v>
      </c>
      <c r="C23" s="7">
        <v>-0.430726</v>
      </c>
      <c r="D23" s="7">
        <v>-0.31690800000000002</v>
      </c>
      <c r="E23" t="str">
        <f t="shared" si="0"/>
        <v>SD8</v>
      </c>
      <c r="F23" s="2">
        <f t="shared" si="1"/>
        <v>-1.6535433070866142E-2</v>
      </c>
      <c r="G23" s="2">
        <f t="shared" si="2"/>
        <v>-16.957716535433072</v>
      </c>
      <c r="H23" s="2">
        <f t="shared" si="3"/>
        <v>-12.476692913385827</v>
      </c>
      <c r="K23" s="4"/>
      <c r="L23" s="4"/>
    </row>
    <row r="24" spans="1:27" x14ac:dyDescent="0.25">
      <c r="A24" t="s">
        <v>18</v>
      </c>
      <c r="B24" s="1">
        <v>-1.4601649999999999</v>
      </c>
      <c r="C24" s="1">
        <v>-8.8634000000000004E-2</v>
      </c>
      <c r="D24" s="1">
        <v>0.61614400000000002</v>
      </c>
      <c r="E24" t="str">
        <f t="shared" si="0"/>
        <v>USB1</v>
      </c>
      <c r="F24" s="2">
        <f t="shared" si="1"/>
        <v>-57.486811023622046</v>
      </c>
      <c r="G24" s="2">
        <f t="shared" si="2"/>
        <v>-3.4895275590551185</v>
      </c>
      <c r="H24" s="2">
        <f t="shared" si="3"/>
        <v>24.257637795275592</v>
      </c>
      <c r="K24" s="4"/>
      <c r="L24" s="4"/>
    </row>
    <row r="25" spans="1:27" x14ac:dyDescent="0.25">
      <c r="A25" t="s">
        <v>19</v>
      </c>
      <c r="B25" s="1">
        <v>-1.85E-4</v>
      </c>
      <c r="C25" s="1">
        <v>-8.8147000000000003E-2</v>
      </c>
      <c r="D25" s="1">
        <v>0.61641200000000007</v>
      </c>
      <c r="E25" t="str">
        <f t="shared" si="0"/>
        <v>USB2</v>
      </c>
      <c r="F25" s="2">
        <f t="shared" si="1"/>
        <v>-7.2834645669291338E-3</v>
      </c>
      <c r="G25" s="2">
        <f t="shared" si="2"/>
        <v>-3.4703543307086617</v>
      </c>
      <c r="H25" s="2">
        <f t="shared" si="3"/>
        <v>24.268188976377957</v>
      </c>
      <c r="K25" s="4"/>
      <c r="L25" s="4"/>
    </row>
    <row r="26" spans="1:27" x14ac:dyDescent="0.25">
      <c r="A26" t="s">
        <v>20</v>
      </c>
      <c r="B26" s="1">
        <v>1.4598800000000001</v>
      </c>
      <c r="C26" s="1">
        <v>-8.8623999999999994E-2</v>
      </c>
      <c r="D26" s="1">
        <v>0.61650099999999997</v>
      </c>
      <c r="E26" t="str">
        <f t="shared" si="0"/>
        <v>USB3</v>
      </c>
      <c r="F26" s="2">
        <f t="shared" si="1"/>
        <v>57.475590551181106</v>
      </c>
      <c r="G26" s="2">
        <f t="shared" si="2"/>
        <v>-3.4891338582677163</v>
      </c>
      <c r="H26" s="2">
        <f t="shared" si="3"/>
        <v>24.271692913385827</v>
      </c>
      <c r="K26" s="4"/>
      <c r="L26" s="4"/>
    </row>
    <row r="27" spans="1:27" x14ac:dyDescent="0.25">
      <c r="A27" t="s">
        <v>21</v>
      </c>
      <c r="B27" s="1">
        <v>-1.4598450000000001</v>
      </c>
      <c r="C27" s="1">
        <v>-8.8575000000000001E-2</v>
      </c>
      <c r="D27" s="1">
        <v>0.266233</v>
      </c>
      <c r="E27" t="str">
        <f t="shared" si="0"/>
        <v>USB4</v>
      </c>
      <c r="F27" s="2">
        <f t="shared" si="1"/>
        <v>-57.474212598425204</v>
      </c>
      <c r="G27" s="2">
        <f t="shared" si="2"/>
        <v>-3.4872047244094491</v>
      </c>
      <c r="H27" s="2">
        <f t="shared" si="3"/>
        <v>10.481614173228348</v>
      </c>
      <c r="K27" s="4"/>
      <c r="L27" s="4"/>
    </row>
    <row r="28" spans="1:27" x14ac:dyDescent="0.25">
      <c r="A28" t="s">
        <v>22</v>
      </c>
      <c r="B28" s="1">
        <v>-1.8200000000000001E-4</v>
      </c>
      <c r="C28" s="1">
        <v>-8.8088E-2</v>
      </c>
      <c r="D28" s="1">
        <v>0.26650799999999997</v>
      </c>
      <c r="E28" t="str">
        <f t="shared" si="0"/>
        <v>USB5</v>
      </c>
      <c r="F28" s="2">
        <f t="shared" si="1"/>
        <v>-7.1653543307086624E-3</v>
      </c>
      <c r="G28" s="2">
        <f t="shared" si="2"/>
        <v>-3.4680314960629923</v>
      </c>
      <c r="H28" s="2">
        <f t="shared" si="3"/>
        <v>10.492440944881888</v>
      </c>
      <c r="K28" s="4"/>
      <c r="L28" s="4"/>
    </row>
    <row r="29" spans="1:27" x14ac:dyDescent="0.25">
      <c r="A29" t="s">
        <v>23</v>
      </c>
      <c r="B29" s="1">
        <v>1.459854</v>
      </c>
      <c r="C29" s="1">
        <v>-8.8584999999999997E-2</v>
      </c>
      <c r="D29" s="1">
        <v>0.26644000000000001</v>
      </c>
      <c r="E29" t="str">
        <f t="shared" si="0"/>
        <v>USB6</v>
      </c>
      <c r="F29" s="2">
        <f t="shared" si="1"/>
        <v>57.474566929133857</v>
      </c>
      <c r="G29" s="2">
        <f t="shared" si="2"/>
        <v>-3.4875984251968504</v>
      </c>
      <c r="H29" s="2">
        <f t="shared" si="3"/>
        <v>10.489763779527561</v>
      </c>
      <c r="S29" s="1"/>
    </row>
    <row r="30" spans="1:27" x14ac:dyDescent="0.25">
      <c r="A30" t="s">
        <v>37</v>
      </c>
      <c r="B30" s="1">
        <v>-1.4600660000000001</v>
      </c>
      <c r="C30" s="1">
        <v>8.8597999999999996E-2</v>
      </c>
      <c r="D30" s="1">
        <v>0.61629200000000006</v>
      </c>
      <c r="E30" t="str">
        <f t="shared" si="0"/>
        <v>USB7</v>
      </c>
      <c r="F30" s="2">
        <f t="shared" si="1"/>
        <v>-57.482913385826777</v>
      </c>
      <c r="G30" s="2">
        <f t="shared" si="2"/>
        <v>3.4881102362204723</v>
      </c>
      <c r="H30" s="2">
        <f t="shared" si="3"/>
        <v>24.263464566929137</v>
      </c>
      <c r="L30" s="1"/>
      <c r="M30" s="1"/>
      <c r="N30" s="1"/>
    </row>
    <row r="31" spans="1:27" x14ac:dyDescent="0.25">
      <c r="A31" t="s">
        <v>38</v>
      </c>
      <c r="B31" s="1">
        <v>-1.6100000000000001E-4</v>
      </c>
      <c r="C31" s="1">
        <v>8.9117999999999989E-2</v>
      </c>
      <c r="D31" s="1">
        <v>0.61633300000000002</v>
      </c>
      <c r="E31" t="str">
        <f t="shared" si="0"/>
        <v>USB8</v>
      </c>
      <c r="F31" s="2">
        <f t="shared" si="1"/>
        <v>-6.3385826771653548E-3</v>
      </c>
      <c r="G31" s="2">
        <f t="shared" si="2"/>
        <v>3.5085826771653541</v>
      </c>
      <c r="H31" s="2">
        <f t="shared" si="3"/>
        <v>24.265078740157481</v>
      </c>
      <c r="L31" s="1"/>
      <c r="M31" s="1"/>
      <c r="N31" s="1"/>
    </row>
    <row r="32" spans="1:27" x14ac:dyDescent="0.25">
      <c r="A32" t="s">
        <v>39</v>
      </c>
      <c r="B32" s="1">
        <v>1.4596389999999999</v>
      </c>
      <c r="C32" s="1">
        <v>8.8604000000000002E-2</v>
      </c>
      <c r="D32" s="1">
        <v>0.61649399999999999</v>
      </c>
      <c r="E32" t="str">
        <f t="shared" si="0"/>
        <v>USB9</v>
      </c>
      <c r="F32" s="2">
        <f t="shared" si="1"/>
        <v>57.466102362204722</v>
      </c>
      <c r="G32" s="2">
        <f t="shared" si="2"/>
        <v>3.4883464566929137</v>
      </c>
      <c r="H32" s="2">
        <f t="shared" si="3"/>
        <v>24.271417322834647</v>
      </c>
      <c r="L32" s="1"/>
      <c r="M32" s="1"/>
      <c r="N32" s="1"/>
      <c r="AA32" s="1"/>
    </row>
    <row r="33" spans="1:27" x14ac:dyDescent="0.25">
      <c r="A33" t="s">
        <v>40</v>
      </c>
      <c r="B33" s="1">
        <v>-1.4601999999999999</v>
      </c>
      <c r="C33" s="1">
        <v>8.862600000000001E-2</v>
      </c>
      <c r="D33" s="1">
        <v>0.26644899999999999</v>
      </c>
      <c r="E33" t="str">
        <f t="shared" si="0"/>
        <v>USB10</v>
      </c>
      <c r="F33" s="2">
        <f t="shared" si="1"/>
        <v>-57.488188976377955</v>
      </c>
      <c r="G33" s="2">
        <f t="shared" si="2"/>
        <v>3.4892125984251976</v>
      </c>
      <c r="H33" s="2">
        <f t="shared" si="3"/>
        <v>10.490118110236221</v>
      </c>
      <c r="N33" s="1"/>
    </row>
    <row r="34" spans="1:27" x14ac:dyDescent="0.25">
      <c r="A34" t="s">
        <v>41</v>
      </c>
      <c r="B34" s="1">
        <v>4.4999999999999996E-5</v>
      </c>
      <c r="C34" s="1">
        <v>8.9117999999999989E-2</v>
      </c>
      <c r="D34" s="1">
        <v>0.26644400000000001</v>
      </c>
      <c r="E34" t="str">
        <f t="shared" si="0"/>
        <v>USB11</v>
      </c>
      <c r="F34" s="2">
        <f t="shared" si="1"/>
        <v>1.7716535433070866E-3</v>
      </c>
      <c r="G34" s="2">
        <f t="shared" si="2"/>
        <v>3.5085826771653541</v>
      </c>
      <c r="H34" s="2">
        <f t="shared" si="3"/>
        <v>10.489921259842522</v>
      </c>
      <c r="N34" s="1"/>
    </row>
    <row r="35" spans="1:27" x14ac:dyDescent="0.25">
      <c r="A35" t="s">
        <v>42</v>
      </c>
      <c r="B35" s="1">
        <v>1.4597869999999999</v>
      </c>
      <c r="C35" s="1">
        <v>8.8570999999999997E-2</v>
      </c>
      <c r="D35" s="1">
        <v>0.26627000000000001</v>
      </c>
      <c r="E35" t="str">
        <f t="shared" si="0"/>
        <v>USB12</v>
      </c>
      <c r="F35" s="2">
        <f t="shared" si="1"/>
        <v>57.471929133858268</v>
      </c>
      <c r="G35" s="2">
        <f t="shared" si="2"/>
        <v>3.4870472440944882</v>
      </c>
      <c r="H35" s="2">
        <f t="shared" si="3"/>
        <v>10.483070866141732</v>
      </c>
      <c r="N35" s="1"/>
      <c r="AA35" s="1"/>
    </row>
    <row r="36" spans="1:27" x14ac:dyDescent="0.25">
      <c r="F36" s="2"/>
      <c r="G36" s="2"/>
      <c r="H36" s="2"/>
    </row>
    <row r="37" spans="1:27" x14ac:dyDescent="0.25">
      <c r="F37" s="2"/>
      <c r="G37" s="2"/>
      <c r="H37" s="2"/>
    </row>
    <row r="38" spans="1:27" x14ac:dyDescent="0.25">
      <c r="A38" t="s">
        <v>57</v>
      </c>
    </row>
    <row r="39" spans="1:27" x14ac:dyDescent="0.25">
      <c r="B39" s="8" t="s">
        <v>51</v>
      </c>
      <c r="C39" s="8" t="s">
        <v>63</v>
      </c>
      <c r="D39" s="8" t="s">
        <v>52</v>
      </c>
      <c r="E39" s="3"/>
      <c r="F39" s="3" t="s">
        <v>53</v>
      </c>
      <c r="G39" s="3" t="s">
        <v>54</v>
      </c>
      <c r="H39" s="3" t="s">
        <v>55</v>
      </c>
      <c r="Z39" s="1"/>
      <c r="AA39" s="1"/>
    </row>
    <row r="40" spans="1:27" x14ac:dyDescent="0.25">
      <c r="A40" t="s">
        <v>6</v>
      </c>
      <c r="B40" s="7">
        <v>-3.9303910000000002</v>
      </c>
      <c r="C40" s="7">
        <v>-1.003401</v>
      </c>
      <c r="D40" s="7">
        <v>-1.3906669999999999</v>
      </c>
      <c r="E40" t="str">
        <f t="shared" ref="E40:E48" si="4">A40</f>
        <v>MMF01</v>
      </c>
      <c r="F40" s="2">
        <f t="shared" ref="F40:F48" si="5">B40/0.0254</f>
        <v>-154.7398031496063</v>
      </c>
      <c r="G40" s="2">
        <f t="shared" ref="G40:G48" si="6">C40/0.0254</f>
        <v>-39.50397637795276</v>
      </c>
      <c r="H40" s="2">
        <f t="shared" ref="H40:H48" si="7">D40/0.0254</f>
        <v>-54.750669291338582</v>
      </c>
      <c r="J40" s="4"/>
      <c r="M40" s="1"/>
      <c r="N40" s="1"/>
      <c r="O40" s="1"/>
    </row>
    <row r="41" spans="1:27" x14ac:dyDescent="0.25">
      <c r="A41" t="s">
        <v>4</v>
      </c>
      <c r="B41" s="7">
        <v>0.17835200000000001</v>
      </c>
      <c r="C41" s="7">
        <v>-1.0419700000000001</v>
      </c>
      <c r="D41" s="7">
        <v>-1.388393</v>
      </c>
      <c r="E41" t="str">
        <f t="shared" si="4"/>
        <v>MMF02</v>
      </c>
      <c r="F41" s="2">
        <f t="shared" si="5"/>
        <v>7.0217322834645675</v>
      </c>
      <c r="G41" s="2">
        <f t="shared" si="6"/>
        <v>-41.022440944881893</v>
      </c>
      <c r="H41" s="2">
        <f t="shared" si="7"/>
        <v>-54.661141732283468</v>
      </c>
      <c r="J41" s="4"/>
      <c r="O41" s="1"/>
    </row>
    <row r="42" spans="1:27" x14ac:dyDescent="0.25">
      <c r="A42" t="s">
        <v>3</v>
      </c>
      <c r="B42" s="7">
        <v>4.6776549999999997</v>
      </c>
      <c r="C42" s="7">
        <v>-1.0759770000000002</v>
      </c>
      <c r="D42" s="7">
        <v>-1.387996</v>
      </c>
      <c r="E42" t="str">
        <f t="shared" si="4"/>
        <v>MMF03</v>
      </c>
      <c r="F42" s="2">
        <f t="shared" si="5"/>
        <v>184.15964566929134</v>
      </c>
      <c r="G42" s="2">
        <f t="shared" si="6"/>
        <v>-42.361299212598432</v>
      </c>
      <c r="H42" s="2">
        <f t="shared" si="7"/>
        <v>-54.645511811023624</v>
      </c>
      <c r="J42" s="4"/>
      <c r="O42" s="1"/>
    </row>
    <row r="43" spans="1:27" x14ac:dyDescent="0.25">
      <c r="A43" t="s">
        <v>5</v>
      </c>
      <c r="B43" s="7">
        <v>-2.769968</v>
      </c>
      <c r="C43" s="7">
        <v>-3.0656159999999999</v>
      </c>
      <c r="D43" s="7">
        <v>-1.394604</v>
      </c>
      <c r="E43" t="str">
        <f t="shared" si="4"/>
        <v>MMF09</v>
      </c>
      <c r="F43" s="2">
        <f t="shared" si="5"/>
        <v>-109.05385826771654</v>
      </c>
      <c r="G43" s="2">
        <f t="shared" si="6"/>
        <v>-120.69354330708661</v>
      </c>
      <c r="H43" s="2">
        <f t="shared" si="7"/>
        <v>-54.905669291338583</v>
      </c>
      <c r="J43" s="4"/>
      <c r="M43" s="1"/>
      <c r="N43" s="1"/>
      <c r="O43" s="1"/>
    </row>
    <row r="44" spans="1:27" x14ac:dyDescent="0.25">
      <c r="A44" t="s">
        <v>2</v>
      </c>
      <c r="B44" s="7">
        <v>2.6825489999999999</v>
      </c>
      <c r="C44" s="7">
        <v>-3.0709279999999999</v>
      </c>
      <c r="D44" s="7">
        <v>-1.3975170000000001</v>
      </c>
      <c r="E44" t="str">
        <f t="shared" si="4"/>
        <v>MMF10</v>
      </c>
      <c r="F44" s="2">
        <f t="shared" si="5"/>
        <v>105.61216535433071</v>
      </c>
      <c r="G44" s="2">
        <f t="shared" si="6"/>
        <v>-120.90267716535433</v>
      </c>
      <c r="H44" s="2">
        <f t="shared" si="7"/>
        <v>-55.02035433070867</v>
      </c>
      <c r="J44" s="4"/>
      <c r="O44" s="1"/>
    </row>
    <row r="45" spans="1:27" x14ac:dyDescent="0.25">
      <c r="A45" t="s">
        <v>0</v>
      </c>
      <c r="B45" s="7">
        <v>-4.8301189999999998</v>
      </c>
      <c r="C45" s="7">
        <v>-6.9045519999999998</v>
      </c>
      <c r="D45" s="7">
        <v>1.033903</v>
      </c>
      <c r="E45" t="str">
        <f t="shared" si="4"/>
        <v>MMF11</v>
      </c>
      <c r="F45" s="2">
        <f t="shared" si="5"/>
        <v>-190.16216535433071</v>
      </c>
      <c r="G45" s="2">
        <f t="shared" si="6"/>
        <v>-271.83275590551182</v>
      </c>
      <c r="H45" s="2">
        <f t="shared" si="7"/>
        <v>40.704842519685045</v>
      </c>
      <c r="J45" s="4"/>
      <c r="M45" s="1"/>
      <c r="N45" s="1"/>
      <c r="O45" s="1"/>
    </row>
    <row r="46" spans="1:27" x14ac:dyDescent="0.25">
      <c r="A46" t="s">
        <v>1</v>
      </c>
      <c r="B46" s="7">
        <v>2.7882750000000001</v>
      </c>
      <c r="C46" s="7">
        <v>-6.9125259999999997</v>
      </c>
      <c r="D46" s="7">
        <v>1.0400630000000002</v>
      </c>
      <c r="E46" t="str">
        <f t="shared" si="4"/>
        <v>MMF12</v>
      </c>
      <c r="F46" s="2">
        <f t="shared" si="5"/>
        <v>109.77460629921261</v>
      </c>
      <c r="G46" s="2">
        <f t="shared" si="6"/>
        <v>-272.14669291338583</v>
      </c>
      <c r="H46" s="2">
        <f t="shared" si="7"/>
        <v>40.947362204724421</v>
      </c>
      <c r="J46" s="4"/>
      <c r="O46" s="1"/>
    </row>
    <row r="47" spans="1:27" x14ac:dyDescent="0.25">
      <c r="A47" t="s">
        <v>92</v>
      </c>
      <c r="B47" s="7">
        <v>-4.9947389999999992</v>
      </c>
      <c r="C47" s="7">
        <v>3.1617869999999999</v>
      </c>
      <c r="D47" s="7">
        <v>0.80112400000000006</v>
      </c>
      <c r="E47" t="str">
        <f t="shared" si="4"/>
        <v>Uni01</v>
      </c>
      <c r="F47" s="2">
        <f t="shared" si="5"/>
        <v>-196.64326771653541</v>
      </c>
      <c r="G47" s="2">
        <f t="shared" si="6"/>
        <v>124.4798031496063</v>
      </c>
      <c r="H47" s="2">
        <f t="shared" si="7"/>
        <v>31.540314960629924</v>
      </c>
      <c r="J47" s="4"/>
      <c r="O47" s="1"/>
    </row>
    <row r="48" spans="1:27" x14ac:dyDescent="0.25">
      <c r="A48" t="s">
        <v>91</v>
      </c>
      <c r="B48" s="7">
        <v>6.218985</v>
      </c>
      <c r="C48" s="7">
        <v>0.79739599999999999</v>
      </c>
      <c r="D48" s="7">
        <v>0.78747100000000003</v>
      </c>
      <c r="E48" t="str">
        <f t="shared" si="4"/>
        <v>Uni02</v>
      </c>
      <c r="F48" s="2">
        <f t="shared" si="5"/>
        <v>244.84192913385829</v>
      </c>
      <c r="G48" s="2">
        <f t="shared" si="6"/>
        <v>31.393543307086617</v>
      </c>
      <c r="H48" s="2">
        <f t="shared" si="7"/>
        <v>31.002795275590554</v>
      </c>
      <c r="J48" s="4"/>
      <c r="O48" s="1"/>
    </row>
    <row r="51" spans="1:23" x14ac:dyDescent="0.25">
      <c r="A51" t="s">
        <v>58</v>
      </c>
    </row>
    <row r="52" spans="1:23" x14ac:dyDescent="0.25">
      <c r="B52" s="8" t="s">
        <v>51</v>
      </c>
      <c r="C52" s="8" t="s">
        <v>63</v>
      </c>
      <c r="D52" s="8" t="s">
        <v>52</v>
      </c>
      <c r="F52" s="3" t="s">
        <v>53</v>
      </c>
      <c r="G52" s="3" t="s">
        <v>54</v>
      </c>
      <c r="H52" s="3" t="s">
        <v>55</v>
      </c>
    </row>
    <row r="53" spans="1:23" x14ac:dyDescent="0.25">
      <c r="A53" t="s">
        <v>7</v>
      </c>
      <c r="B53" s="7">
        <v>-2.8180929999999997</v>
      </c>
      <c r="C53" s="7">
        <v>1.9716999999999998E-2</v>
      </c>
      <c r="D53" s="7">
        <v>0.105188</v>
      </c>
      <c r="E53" t="str">
        <f t="shared" ref="E53:E64" si="8">A53</f>
        <v>PM10TB1</v>
      </c>
      <c r="F53" s="2">
        <f t="shared" ref="F53:F64" si="9">B53/0.0254</f>
        <v>-110.94854330708661</v>
      </c>
      <c r="G53" s="2">
        <f t="shared" ref="G53:G64" si="10">C53/0.0254</f>
        <v>0.77625984251968505</v>
      </c>
      <c r="H53" s="2">
        <f t="shared" ref="H53:H64" si="11">D53/0.0254</f>
        <v>4.1412598425196849</v>
      </c>
      <c r="J53" s="4"/>
      <c r="M53" s="1"/>
      <c r="N53" s="1"/>
      <c r="O53" s="1"/>
      <c r="W53" s="1"/>
    </row>
    <row r="54" spans="1:23" x14ac:dyDescent="0.25">
      <c r="A54" t="s">
        <v>8</v>
      </c>
      <c r="B54" s="7">
        <v>-2.8192699999999999</v>
      </c>
      <c r="C54" s="7">
        <v>-7.5434000000000001E-2</v>
      </c>
      <c r="D54" s="7">
        <v>0.105092</v>
      </c>
      <c r="E54" t="str">
        <f t="shared" si="8"/>
        <v>PM10TB2</v>
      </c>
      <c r="F54" s="2">
        <f t="shared" si="9"/>
        <v>-110.99488188976378</v>
      </c>
      <c r="G54" s="2">
        <f t="shared" si="10"/>
        <v>-2.9698425196850393</v>
      </c>
      <c r="H54" s="2">
        <f t="shared" si="11"/>
        <v>4.1374803149606301</v>
      </c>
      <c r="J54" s="4"/>
      <c r="M54" s="1"/>
      <c r="N54" s="1"/>
      <c r="O54" s="1"/>
    </row>
    <row r="55" spans="1:23" x14ac:dyDescent="0.25">
      <c r="A55" t="s">
        <v>9</v>
      </c>
      <c r="B55" s="7">
        <v>-2.8201840000000002</v>
      </c>
      <c r="C55" s="7">
        <v>-0.13075800000000001</v>
      </c>
      <c r="D55" s="7">
        <v>4.9695999999999997E-2</v>
      </c>
      <c r="E55" t="str">
        <f t="shared" si="8"/>
        <v>PM10TB3</v>
      </c>
      <c r="F55" s="2">
        <f t="shared" si="9"/>
        <v>-111.0308661417323</v>
      </c>
      <c r="G55" s="2">
        <f t="shared" si="10"/>
        <v>-5.1479527559055125</v>
      </c>
      <c r="H55" s="2">
        <f t="shared" si="11"/>
        <v>1.9565354330708662</v>
      </c>
      <c r="J55" s="4"/>
      <c r="O55" s="1"/>
    </row>
    <row r="56" spans="1:23" x14ac:dyDescent="0.25">
      <c r="A56" t="s">
        <v>10</v>
      </c>
      <c r="B56" s="7">
        <v>-2.8207</v>
      </c>
      <c r="C56" s="7">
        <v>-0.130245</v>
      </c>
      <c r="D56" s="7">
        <v>-4.9014000000000002E-2</v>
      </c>
      <c r="E56" t="str">
        <f t="shared" si="8"/>
        <v>PM10TB4</v>
      </c>
      <c r="F56" s="2">
        <f t="shared" si="9"/>
        <v>-111.05118110236221</v>
      </c>
      <c r="G56" s="2">
        <f t="shared" si="10"/>
        <v>-5.1277559055118109</v>
      </c>
      <c r="H56" s="2">
        <f t="shared" si="11"/>
        <v>-1.9296850393700788</v>
      </c>
      <c r="J56" s="4"/>
    </row>
    <row r="57" spans="1:23" x14ac:dyDescent="0.25">
      <c r="A57" t="s">
        <v>14</v>
      </c>
      <c r="B57" s="7">
        <v>2.7225610000000002</v>
      </c>
      <c r="C57" s="7">
        <v>1.9277000000000002E-2</v>
      </c>
      <c r="D57" s="7">
        <v>0.10524299999999999</v>
      </c>
      <c r="E57" t="str">
        <f t="shared" si="8"/>
        <v>PM11TB1</v>
      </c>
      <c r="F57" s="2">
        <f t="shared" si="9"/>
        <v>107.1874409448819</v>
      </c>
      <c r="G57" s="2">
        <f t="shared" si="10"/>
        <v>0.75893700787401586</v>
      </c>
      <c r="H57" s="2">
        <f t="shared" si="11"/>
        <v>4.1434251968503935</v>
      </c>
      <c r="J57" s="4"/>
      <c r="K57" s="4"/>
      <c r="O57" s="1"/>
    </row>
    <row r="58" spans="1:23" x14ac:dyDescent="0.25">
      <c r="A58" t="s">
        <v>15</v>
      </c>
      <c r="B58" s="7">
        <v>2.723411</v>
      </c>
      <c r="C58" s="7">
        <v>-7.5725000000000001E-2</v>
      </c>
      <c r="D58" s="7">
        <v>0.105252</v>
      </c>
      <c r="E58" t="str">
        <f t="shared" si="8"/>
        <v>PM11TB2</v>
      </c>
      <c r="F58" s="2">
        <f t="shared" si="9"/>
        <v>107.22090551181103</v>
      </c>
      <c r="G58" s="2">
        <f t="shared" si="10"/>
        <v>-2.9812992125984255</v>
      </c>
      <c r="H58" s="2">
        <f t="shared" si="11"/>
        <v>4.1437795275590554</v>
      </c>
      <c r="J58" s="4"/>
      <c r="K58" s="4"/>
      <c r="O58" s="1"/>
    </row>
    <row r="59" spans="1:23" x14ac:dyDescent="0.25">
      <c r="A59" t="s">
        <v>16</v>
      </c>
      <c r="B59" s="7">
        <v>2.723112</v>
      </c>
      <c r="C59" s="7">
        <v>-0.130632</v>
      </c>
      <c r="D59" s="7">
        <v>5.008E-2</v>
      </c>
      <c r="E59" t="str">
        <f t="shared" si="8"/>
        <v>PM11TB3</v>
      </c>
      <c r="F59" s="2">
        <f t="shared" si="9"/>
        <v>107.20913385826772</v>
      </c>
      <c r="G59" s="2">
        <f t="shared" si="10"/>
        <v>-5.1429921259842519</v>
      </c>
      <c r="H59" s="2">
        <f t="shared" si="11"/>
        <v>1.9716535433070868</v>
      </c>
      <c r="O59" s="1"/>
    </row>
    <row r="60" spans="1:23" x14ac:dyDescent="0.25">
      <c r="A60" t="s">
        <v>17</v>
      </c>
      <c r="B60" s="7">
        <v>2.7226089999999998</v>
      </c>
      <c r="C60" s="7">
        <v>-0.13061200000000001</v>
      </c>
      <c r="D60" s="7">
        <v>-4.8866E-2</v>
      </c>
      <c r="E60" t="str">
        <f t="shared" si="8"/>
        <v>PM11TB4</v>
      </c>
      <c r="F60" s="2">
        <f t="shared" si="9"/>
        <v>107.18933070866142</v>
      </c>
      <c r="G60" s="2">
        <f t="shared" si="10"/>
        <v>-5.1422047244094493</v>
      </c>
      <c r="H60" s="2">
        <f t="shared" si="11"/>
        <v>-1.9238582677165355</v>
      </c>
      <c r="O60" s="1"/>
    </row>
    <row r="61" spans="1:23" x14ac:dyDescent="0.25">
      <c r="A61" t="s">
        <v>11</v>
      </c>
      <c r="B61" s="7">
        <v>-2.686728</v>
      </c>
      <c r="C61" s="7">
        <v>2.8693E-2</v>
      </c>
      <c r="D61" s="7">
        <v>8.3022000000000012E-2</v>
      </c>
      <c r="E61" t="str">
        <f t="shared" si="8"/>
        <v>RFTB1</v>
      </c>
      <c r="F61" s="2">
        <f t="shared" si="9"/>
        <v>-105.77669291338583</v>
      </c>
      <c r="G61" s="2">
        <f t="shared" si="10"/>
        <v>1.1296456692913386</v>
      </c>
      <c r="H61" s="2">
        <f t="shared" si="11"/>
        <v>3.2685826771653548</v>
      </c>
      <c r="J61" s="4"/>
      <c r="K61" s="4"/>
      <c r="M61" s="1"/>
      <c r="N61" s="1"/>
      <c r="O61" s="1"/>
      <c r="T61" s="1"/>
      <c r="U61" s="1"/>
    </row>
    <row r="62" spans="1:23" x14ac:dyDescent="0.25">
      <c r="A62" t="s">
        <v>12</v>
      </c>
      <c r="B62" s="7">
        <v>-2.68668</v>
      </c>
      <c r="C62" s="7">
        <v>-8.5678000000000004E-2</v>
      </c>
      <c r="D62" s="7">
        <v>8.3220000000000002E-2</v>
      </c>
      <c r="E62" t="str">
        <f t="shared" si="8"/>
        <v>RFTB2</v>
      </c>
      <c r="F62" s="2">
        <f t="shared" si="9"/>
        <v>-105.7748031496063</v>
      </c>
      <c r="G62" s="2">
        <f t="shared" si="10"/>
        <v>-3.3731496062992128</v>
      </c>
      <c r="H62" s="2">
        <f t="shared" si="11"/>
        <v>3.2763779527559058</v>
      </c>
      <c r="J62" s="4"/>
      <c r="K62" s="4"/>
      <c r="M62" s="1"/>
      <c r="N62" s="1"/>
      <c r="O62" s="1"/>
      <c r="T62" s="1"/>
      <c r="U62" s="1"/>
    </row>
    <row r="63" spans="1:23" x14ac:dyDescent="0.25">
      <c r="A63" t="s">
        <v>13</v>
      </c>
      <c r="B63" s="7">
        <v>-2.6865830000000002</v>
      </c>
      <c r="C63" s="7">
        <v>-0.12912399999999999</v>
      </c>
      <c r="D63" s="7">
        <v>3.9472E-2</v>
      </c>
      <c r="E63" t="str">
        <f t="shared" si="8"/>
        <v>RFTB3</v>
      </c>
      <c r="F63" s="2">
        <f t="shared" si="9"/>
        <v>-105.77098425196851</v>
      </c>
      <c r="G63" s="2">
        <f t="shared" si="10"/>
        <v>-5.0836220472440941</v>
      </c>
      <c r="H63" s="2">
        <f t="shared" si="11"/>
        <v>1.5540157480314962</v>
      </c>
    </row>
    <row r="64" spans="1:23" x14ac:dyDescent="0.25">
      <c r="A64" t="s">
        <v>36</v>
      </c>
      <c r="B64" s="7">
        <v>-2.686569</v>
      </c>
      <c r="C64" s="7">
        <v>-0.12914300000000001</v>
      </c>
      <c r="D64" s="7">
        <v>-3.9708E-2</v>
      </c>
      <c r="E64" t="str">
        <f t="shared" si="8"/>
        <v>RFTB4</v>
      </c>
      <c r="F64" s="2">
        <f t="shared" si="9"/>
        <v>-105.77043307086615</v>
      </c>
      <c r="G64" s="2">
        <f t="shared" si="10"/>
        <v>-5.0843700787401582</v>
      </c>
      <c r="H64" s="2">
        <f t="shared" si="11"/>
        <v>-1.5633070866141734</v>
      </c>
      <c r="L64" s="4"/>
      <c r="M64" s="4"/>
    </row>
    <row r="65" spans="1:18" x14ac:dyDescent="0.25">
      <c r="F65" s="2"/>
      <c r="G65" s="2"/>
      <c r="H65" s="2"/>
    </row>
    <row r="66" spans="1:18" x14ac:dyDescent="0.25">
      <c r="A66" t="s">
        <v>70</v>
      </c>
      <c r="B66" s="1">
        <v>-2.8190330000000001</v>
      </c>
      <c r="C66" s="1">
        <v>-2.5850999999999999E-2</v>
      </c>
      <c r="D66" s="1">
        <v>5.7299999999999994E-4</v>
      </c>
      <c r="E66" t="str">
        <f t="shared" ref="E66:E68" si="12">A66</f>
        <v>PM10M</v>
      </c>
      <c r="F66" s="2">
        <f t="shared" ref="F66:F68" si="13">B66/0.0254</f>
        <v>-110.98555118110237</v>
      </c>
      <c r="G66" s="2">
        <f t="shared" ref="G66:G68" si="14">C66/0.0254</f>
        <v>-1.0177559055118111</v>
      </c>
      <c r="H66" s="2">
        <f t="shared" ref="H66:H68" si="15">D66/0.0254</f>
        <v>2.2559055118110235E-2</v>
      </c>
      <c r="J66" t="str">
        <f>A66</f>
        <v>PM10M</v>
      </c>
      <c r="K66">
        <f t="shared" ref="K66:M66" si="16">B66</f>
        <v>-2.8190330000000001</v>
      </c>
      <c r="L66">
        <f t="shared" si="16"/>
        <v>-2.5850999999999999E-2</v>
      </c>
      <c r="M66">
        <f t="shared" si="16"/>
        <v>5.7299999999999994E-4</v>
      </c>
      <c r="N66" s="2">
        <f>F66</f>
        <v>-110.98555118110237</v>
      </c>
      <c r="O66" s="2">
        <f t="shared" ref="O66:P66" si="17">G66</f>
        <v>-1.0177559055118111</v>
      </c>
      <c r="P66" s="2">
        <f t="shared" si="17"/>
        <v>2.2559055118110235E-2</v>
      </c>
      <c r="Q66" s="2"/>
    </row>
    <row r="67" spans="1:18" x14ac:dyDescent="0.25">
      <c r="A67" t="s">
        <v>71</v>
      </c>
      <c r="B67" s="7">
        <v>2.7224550000000001</v>
      </c>
      <c r="C67" s="7">
        <v>-2.615E-2</v>
      </c>
      <c r="D67" s="7">
        <v>5.7899999999999998E-4</v>
      </c>
      <c r="E67" t="str">
        <f t="shared" si="12"/>
        <v>PM11M</v>
      </c>
      <c r="F67" s="2">
        <f t="shared" si="13"/>
        <v>107.18326771653544</v>
      </c>
      <c r="G67" s="2">
        <f t="shared" si="14"/>
        <v>-1.0295275590551181</v>
      </c>
      <c r="H67" s="2">
        <f t="shared" si="15"/>
        <v>2.2795275590551181E-2</v>
      </c>
      <c r="J67" t="str">
        <f t="shared" ref="J67:J68" si="18">A67</f>
        <v>PM11M</v>
      </c>
      <c r="K67">
        <f t="shared" ref="K67:K68" si="19">B67</f>
        <v>2.7224550000000001</v>
      </c>
      <c r="L67">
        <f t="shared" ref="L67:L68" si="20">C67</f>
        <v>-2.615E-2</v>
      </c>
      <c r="M67">
        <f t="shared" ref="M67:M68" si="21">D67</f>
        <v>5.7899999999999998E-4</v>
      </c>
      <c r="N67" s="2">
        <f t="shared" ref="N67:N68" si="22">F67</f>
        <v>107.18326771653544</v>
      </c>
      <c r="O67" s="2">
        <f t="shared" ref="O67:O68" si="23">G67</f>
        <v>-1.0295275590551181</v>
      </c>
      <c r="P67" s="2">
        <f t="shared" ref="P67:P68" si="24">H67</f>
        <v>2.2795275590551181E-2</v>
      </c>
      <c r="Q67" s="2"/>
    </row>
    <row r="68" spans="1:18" x14ac:dyDescent="0.25">
      <c r="A68" t="s">
        <v>67</v>
      </c>
      <c r="B68" s="1">
        <v>-2.6742810000000001</v>
      </c>
      <c r="C68" s="1">
        <v>4.9123E-2</v>
      </c>
      <c r="D68" s="1">
        <v>-1.11E-4</v>
      </c>
      <c r="E68" t="str">
        <f t="shared" si="12"/>
        <v>RFM</v>
      </c>
      <c r="F68" s="2">
        <f t="shared" si="13"/>
        <v>-105.2866535433071</v>
      </c>
      <c r="G68" s="2">
        <f t="shared" si="14"/>
        <v>1.9339763779527559</v>
      </c>
      <c r="H68" s="2">
        <f t="shared" si="15"/>
        <v>-4.3700787401574808E-3</v>
      </c>
      <c r="J68" t="str">
        <f t="shared" si="18"/>
        <v>RFM</v>
      </c>
      <c r="K68">
        <f t="shared" si="19"/>
        <v>-2.6742810000000001</v>
      </c>
      <c r="L68">
        <f t="shared" si="20"/>
        <v>4.9123E-2</v>
      </c>
      <c r="M68">
        <f t="shared" si="21"/>
        <v>-1.11E-4</v>
      </c>
      <c r="N68" s="2">
        <f t="shared" si="22"/>
        <v>-105.2866535433071</v>
      </c>
      <c r="O68" s="2">
        <f t="shared" si="23"/>
        <v>1.9339763779527559</v>
      </c>
      <c r="P68" s="2">
        <f t="shared" si="24"/>
        <v>-4.3700787401574808E-3</v>
      </c>
      <c r="Q68" s="2"/>
    </row>
    <row r="69" spans="1:18" x14ac:dyDescent="0.25">
      <c r="F69" s="2"/>
      <c r="G69" s="2"/>
      <c r="H69" s="2"/>
      <c r="O69" s="2"/>
      <c r="P69" s="2"/>
      <c r="Q69" s="2"/>
    </row>
    <row r="70" spans="1:18" x14ac:dyDescent="0.25">
      <c r="F70" s="2"/>
      <c r="G70" s="2"/>
      <c r="H70" s="2"/>
    </row>
    <row r="71" spans="1:18" x14ac:dyDescent="0.25">
      <c r="B71" s="8"/>
      <c r="C71" s="8"/>
      <c r="D71" s="8"/>
      <c r="F71" s="3"/>
      <c r="G71" s="3"/>
      <c r="H71" s="3"/>
    </row>
    <row r="72" spans="1:18" x14ac:dyDescent="0.25">
      <c r="F72" s="2"/>
      <c r="G72" s="2"/>
      <c r="H72" s="2"/>
    </row>
    <row r="73" spans="1:18" x14ac:dyDescent="0.25">
      <c r="F73" s="2"/>
      <c r="G73" s="2"/>
      <c r="H73" s="2"/>
    </row>
    <row r="75" spans="1:18" x14ac:dyDescent="0.25">
      <c r="A75" t="s">
        <v>68</v>
      </c>
    </row>
    <row r="76" spans="1:18" x14ac:dyDescent="0.25">
      <c r="C76" s="1" t="s">
        <v>61</v>
      </c>
      <c r="F76" t="s">
        <v>62</v>
      </c>
    </row>
    <row r="77" spans="1:18" x14ac:dyDescent="0.25">
      <c r="A77" t="s">
        <v>69</v>
      </c>
      <c r="B77" s="8" t="s">
        <v>51</v>
      </c>
      <c r="C77" s="8" t="s">
        <v>63</v>
      </c>
      <c r="D77" s="8" t="s">
        <v>52</v>
      </c>
      <c r="E77" s="3" t="s">
        <v>51</v>
      </c>
      <c r="F77" s="3" t="s">
        <v>63</v>
      </c>
      <c r="G77" s="3" t="s">
        <v>52</v>
      </c>
      <c r="H77" s="3" t="s">
        <v>64</v>
      </c>
      <c r="I77" s="3" t="s">
        <v>65</v>
      </c>
    </row>
    <row r="78" spans="1:18" x14ac:dyDescent="0.25">
      <c r="A78" t="s">
        <v>59</v>
      </c>
      <c r="B78">
        <v>-2.8190436999999999</v>
      </c>
      <c r="C78">
        <v>-2.5859999999999994E-2</v>
      </c>
      <c r="D78">
        <v>5.9400000000000002E-4</v>
      </c>
      <c r="E78" s="7">
        <v>-2.8190330000000001</v>
      </c>
      <c r="F78" s="7">
        <v>-2.5850999999999999E-2</v>
      </c>
      <c r="G78" s="7">
        <v>5.7299999999999994E-4</v>
      </c>
      <c r="H78" s="4">
        <f>(F78-C78)*1000</f>
        <v>8.999999999995123E-3</v>
      </c>
      <c r="I78" s="4">
        <f>(G78-D78)*1000</f>
        <v>-2.1000000000000078E-2</v>
      </c>
      <c r="R78" s="5"/>
    </row>
    <row r="79" spans="1:18" x14ac:dyDescent="0.25">
      <c r="A79" t="s">
        <v>60</v>
      </c>
      <c r="B79">
        <v>2.7224663000000002</v>
      </c>
      <c r="C79">
        <v>-2.6140999999999998E-2</v>
      </c>
      <c r="D79">
        <v>5.5800000000000001E-4</v>
      </c>
      <c r="E79" s="1">
        <v>2.7224550000000001</v>
      </c>
      <c r="F79" s="1">
        <v>-2.615E-2</v>
      </c>
      <c r="G79" s="1">
        <v>5.7899999999999998E-4</v>
      </c>
      <c r="H79" s="4">
        <f>(F79-C79)*1000</f>
        <v>-9.0000000000020619E-3</v>
      </c>
      <c r="I79" s="4">
        <f>(G79-D79)*1000</f>
        <v>2.099999999999997E-2</v>
      </c>
      <c r="R79" s="5"/>
    </row>
    <row r="80" spans="1:18" x14ac:dyDescent="0.25">
      <c r="A80" t="s">
        <v>66</v>
      </c>
      <c r="E80" s="7">
        <v>-2.6742810000000001</v>
      </c>
      <c r="F80" s="7">
        <v>4.9123E-2</v>
      </c>
      <c r="G80" s="7">
        <v>-1.11E-4</v>
      </c>
      <c r="H80" s="1"/>
      <c r="I80" s="1"/>
    </row>
    <row r="83" spans="5:6" x14ac:dyDescent="0.25">
      <c r="F83" s="1"/>
    </row>
    <row r="84" spans="5:6" x14ac:dyDescent="0.25">
      <c r="E84" s="6"/>
    </row>
    <row r="88" spans="5:6" x14ac:dyDescent="0.25">
      <c r="E88" s="1"/>
    </row>
    <row r="89" spans="5:6" x14ac:dyDescent="0.25">
      <c r="E89" s="1"/>
    </row>
    <row r="91" spans="5:6" x14ac:dyDescent="0.25">
      <c r="E91" s="1"/>
    </row>
    <row r="92" spans="5:6" x14ac:dyDescent="0.25">
      <c r="E92" s="1"/>
    </row>
  </sheetData>
  <sortState xmlns:xlrd2="http://schemas.microsoft.com/office/spreadsheetml/2017/richdata2" ref="K5:N56">
    <sortCondition ref="K5:K5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workbookViewId="0">
      <selection activeCell="G17" sqref="G17:I18"/>
    </sheetView>
  </sheetViews>
  <sheetFormatPr defaultRowHeight="15" x14ac:dyDescent="0.25"/>
  <cols>
    <col min="4" max="4" width="13.85546875" customWidth="1"/>
    <col min="8" max="8" width="13.5703125" customWidth="1"/>
    <col min="10" max="10" width="9.7109375" bestFit="1" customWidth="1"/>
  </cols>
  <sheetData>
    <row r="1" spans="1:18" x14ac:dyDescent="0.25">
      <c r="A1" t="s">
        <v>73</v>
      </c>
      <c r="B1" t="s">
        <v>74</v>
      </c>
    </row>
    <row r="2" spans="1:18" x14ac:dyDescent="0.25">
      <c r="A2" t="s">
        <v>75</v>
      </c>
      <c r="B2" t="s">
        <v>76</v>
      </c>
      <c r="C2">
        <v>7.6444999999999999E-2</v>
      </c>
      <c r="D2" t="s">
        <v>77</v>
      </c>
      <c r="E2" t="s">
        <v>76</v>
      </c>
      <c r="F2">
        <v>9.3999999999999994E-5</v>
      </c>
      <c r="G2" t="s">
        <v>89</v>
      </c>
      <c r="I2">
        <v>-2.4502437000000001</v>
      </c>
    </row>
    <row r="4" spans="1:18" x14ac:dyDescent="0.25">
      <c r="A4" t="s">
        <v>72</v>
      </c>
    </row>
    <row r="5" spans="1:18" x14ac:dyDescent="0.25">
      <c r="A5" t="s">
        <v>78</v>
      </c>
      <c r="B5" t="s">
        <v>79</v>
      </c>
      <c r="C5" t="s">
        <v>80</v>
      </c>
      <c r="D5" t="s">
        <v>81</v>
      </c>
      <c r="E5" t="s">
        <v>82</v>
      </c>
      <c r="F5" t="s">
        <v>83</v>
      </c>
      <c r="G5" t="s">
        <v>84</v>
      </c>
      <c r="H5" t="s">
        <v>85</v>
      </c>
    </row>
    <row r="6" spans="1:18" x14ac:dyDescent="0.25">
      <c r="B6" t="s">
        <v>86</v>
      </c>
      <c r="C6" t="s">
        <v>86</v>
      </c>
      <c r="D6" t="s">
        <v>86</v>
      </c>
    </row>
    <row r="7" spans="1:18" x14ac:dyDescent="0.25">
      <c r="A7" t="s">
        <v>72</v>
      </c>
    </row>
    <row r="8" spans="1:18" x14ac:dyDescent="0.25">
      <c r="A8" t="s">
        <v>87</v>
      </c>
      <c r="B8">
        <v>10</v>
      </c>
      <c r="C8">
        <v>0.10230499999999999</v>
      </c>
      <c r="D8">
        <v>6.8800000000000003E-4</v>
      </c>
      <c r="E8">
        <v>0.36880000000000002</v>
      </c>
      <c r="F8" t="s">
        <v>84</v>
      </c>
      <c r="G8">
        <v>1</v>
      </c>
      <c r="H8" s="5">
        <v>45726</v>
      </c>
      <c r="R8" s="5"/>
    </row>
    <row r="9" spans="1:18" x14ac:dyDescent="0.25">
      <c r="A9" t="s">
        <v>88</v>
      </c>
      <c r="B9">
        <v>11</v>
      </c>
      <c r="C9">
        <v>0.102586</v>
      </c>
      <c r="D9">
        <v>6.5200000000000002E-4</v>
      </c>
      <c r="E9">
        <v>-5.1727100000000004</v>
      </c>
      <c r="F9" t="s">
        <v>84</v>
      </c>
      <c r="G9">
        <v>1</v>
      </c>
      <c r="H9" s="5">
        <v>45726</v>
      </c>
      <c r="R9" s="5"/>
    </row>
    <row r="11" spans="1:18" x14ac:dyDescent="0.25">
      <c r="A11" t="s">
        <v>90</v>
      </c>
    </row>
    <row r="13" spans="1:18" x14ac:dyDescent="0.25">
      <c r="A13" t="s">
        <v>87</v>
      </c>
      <c r="B13">
        <v>10</v>
      </c>
      <c r="C13">
        <f>C8-C2</f>
        <v>2.5859999999999994E-2</v>
      </c>
      <c r="D13">
        <f>D8-F2</f>
        <v>5.9400000000000002E-4</v>
      </c>
      <c r="E13">
        <f>E8-I2</f>
        <v>2.8190436999999999</v>
      </c>
    </row>
    <row r="14" spans="1:18" x14ac:dyDescent="0.25">
      <c r="A14" t="s">
        <v>88</v>
      </c>
      <c r="B14">
        <v>11</v>
      </c>
      <c r="C14">
        <f>C9-C2</f>
        <v>2.6140999999999998E-2</v>
      </c>
      <c r="D14">
        <f>D9-F2</f>
        <v>5.5800000000000001E-4</v>
      </c>
      <c r="E14" s="1">
        <f>E9-I2</f>
        <v>-2.7224663000000002</v>
      </c>
    </row>
    <row r="17" spans="3:13" x14ac:dyDescent="0.25">
      <c r="C17">
        <v>-2.8190439999999999</v>
      </c>
      <c r="D17">
        <v>-2.5860000000000001E-2</v>
      </c>
      <c r="E17">
        <f>D13</f>
        <v>5.9400000000000002E-4</v>
      </c>
      <c r="G17">
        <f>-E13</f>
        <v>-2.8190436999999999</v>
      </c>
      <c r="H17">
        <f>-C13</f>
        <v>-2.5859999999999994E-2</v>
      </c>
      <c r="I17">
        <f>D13</f>
        <v>5.9400000000000002E-4</v>
      </c>
      <c r="K17">
        <f>C17-G17</f>
        <v>-2.9999999995311555E-7</v>
      </c>
      <c r="L17">
        <f t="shared" ref="L17" si="0">D17-H17</f>
        <v>0</v>
      </c>
      <c r="M17">
        <f t="shared" ref="M17" si="1">E17-I17</f>
        <v>0</v>
      </c>
    </row>
    <row r="18" spans="3:13" x14ac:dyDescent="0.25">
      <c r="C18">
        <v>2.7224439999999999</v>
      </c>
      <c r="D18">
        <v>-2.6159999999999999E-2</v>
      </c>
      <c r="E18">
        <v>5.9999999999999995E-4</v>
      </c>
      <c r="G18">
        <f>-E14</f>
        <v>2.7224663000000002</v>
      </c>
      <c r="H18">
        <f>-C14</f>
        <v>-2.6140999999999998E-2</v>
      </c>
      <c r="I18">
        <f>D14</f>
        <v>5.5800000000000001E-4</v>
      </c>
      <c r="K18">
        <f>C18-G18</f>
        <v>-2.2300000000363696E-5</v>
      </c>
      <c r="L18">
        <f t="shared" ref="L17:M18" si="2">D18-H18</f>
        <v>-1.9000000000001654E-5</v>
      </c>
      <c r="M18">
        <f t="shared" si="2"/>
        <v>4.1999999999999937E-5</v>
      </c>
    </row>
    <row r="20" spans="3:13" x14ac:dyDescent="0.25">
      <c r="C20">
        <f>C17-K18/2</f>
        <v>-2.8190328499999997</v>
      </c>
      <c r="D20">
        <f t="shared" ref="D20:E20" si="3">D17-L18/2</f>
        <v>-2.5850499999999998E-2</v>
      </c>
      <c r="E20">
        <f t="shared" si="3"/>
        <v>5.7300000000000005E-4</v>
      </c>
      <c r="G20">
        <f>-E13</f>
        <v>-2.8190436999999999</v>
      </c>
      <c r="H20">
        <f>-C13</f>
        <v>-2.5859999999999994E-2</v>
      </c>
      <c r="I20">
        <f>D13</f>
        <v>5.9400000000000002E-4</v>
      </c>
      <c r="K20">
        <f t="shared" ref="K19:K20" si="4">C20-G20</f>
        <v>1.0850000000228732E-5</v>
      </c>
      <c r="L20">
        <f t="shared" ref="L19:L20" si="5">D20-H20</f>
        <v>9.4999999999956231E-6</v>
      </c>
      <c r="M20">
        <f t="shared" ref="M19:M20" si="6">E20-I20</f>
        <v>-2.0999999999999968E-5</v>
      </c>
    </row>
    <row r="21" spans="3:13" x14ac:dyDescent="0.25">
      <c r="C21">
        <f>C18-K18/2</f>
        <v>2.72245515</v>
      </c>
      <c r="D21">
        <f t="shared" ref="D21:E21" si="7">D18-L18/2</f>
        <v>-2.61505E-2</v>
      </c>
      <c r="E21">
        <f t="shared" si="7"/>
        <v>5.7899999999999998E-4</v>
      </c>
      <c r="G21">
        <f>-E14</f>
        <v>2.7224663000000002</v>
      </c>
      <c r="H21">
        <f>-C14</f>
        <v>-2.6140999999999998E-2</v>
      </c>
      <c r="I21">
        <f>D14</f>
        <v>5.5800000000000001E-4</v>
      </c>
      <c r="K21">
        <f t="shared" ref="K21" si="8">C21-G21</f>
        <v>-1.1150000000181848E-5</v>
      </c>
      <c r="L21">
        <f t="shared" ref="L21" si="9">D21-H21</f>
        <v>-9.500000000002562E-6</v>
      </c>
      <c r="M21">
        <f t="shared" ref="M21" si="10">E21-I21</f>
        <v>2.0999999999999968E-5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Gassner, Georg L.</cp:lastModifiedBy>
  <dcterms:created xsi:type="dcterms:W3CDTF">2017-08-18T20:43:21Z</dcterms:created>
  <dcterms:modified xsi:type="dcterms:W3CDTF">2026-03-11T18:49:52Z</dcterms:modified>
</cp:coreProperties>
</file>