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bo\Documents\Magnet design - laptop\504313 SLAC PS\"/>
    </mc:Choice>
  </mc:AlternateContent>
  <xr:revisionPtr revIDLastSave="0" documentId="13_ncr:1_{81B0C744-F310-4A5F-A104-A46895128BCB}" xr6:coauthVersionLast="47" xr6:coauthVersionMax="47" xr10:uidLastSave="{00000000-0000-0000-0000-000000000000}"/>
  <bookViews>
    <workbookView xWindow="-108" yWindow="-108" windowWidth="30936" windowHeight="16896" activeTab="1" xr2:uid="{9F4913A3-F421-4F2B-854F-A1F7C47B1FCE}"/>
  </bookViews>
  <sheets>
    <sheet name="95540" sheetId="1" r:id="rId1"/>
    <sheet name="95550" sheetId="7" r:id="rId2"/>
    <sheet name="95560" sheetId="8" r:id="rId3"/>
    <sheet name="95570" sheetId="9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3" i="7" l="1"/>
  <c r="V84" i="7"/>
  <c r="V85" i="7"/>
  <c r="V82" i="7"/>
  <c r="Y50" i="9"/>
  <c r="Y49" i="9"/>
  <c r="Y82" i="7"/>
  <c r="Y81" i="7"/>
  <c r="Y82" i="1"/>
  <c r="Y81" i="1"/>
  <c r="Y82" i="8"/>
  <c r="Y81" i="8"/>
  <c r="Y80" i="1"/>
  <c r="Y79" i="1"/>
  <c r="Y78" i="1"/>
  <c r="Y77" i="1"/>
  <c r="Y80" i="8"/>
  <c r="Y79" i="8"/>
  <c r="Y78" i="8"/>
  <c r="Y77" i="8"/>
  <c r="Y48" i="9"/>
  <c r="Y47" i="9"/>
  <c r="Y46" i="9"/>
  <c r="Y45" i="9"/>
  <c r="Y80" i="7"/>
  <c r="Y79" i="7"/>
  <c r="Y78" i="7"/>
  <c r="Y77" i="7"/>
  <c r="U45" i="9"/>
  <c r="V45" i="9"/>
  <c r="U46" i="9"/>
  <c r="V46" i="9"/>
  <c r="U47" i="9"/>
  <c r="V47" i="9"/>
  <c r="U48" i="9"/>
  <c r="V48" i="9"/>
  <c r="T48" i="9"/>
  <c r="T47" i="9"/>
  <c r="T46" i="9"/>
  <c r="T45" i="9"/>
  <c r="AG45" i="9"/>
  <c r="AH45" i="9"/>
  <c r="AI45" i="9"/>
  <c r="AG46" i="9"/>
  <c r="AH46" i="9"/>
  <c r="AI46" i="9"/>
  <c r="AG47" i="9"/>
  <c r="AH47" i="9"/>
  <c r="AI47" i="9"/>
  <c r="AI49" i="9" s="1"/>
  <c r="AG48" i="9"/>
  <c r="AH48" i="9"/>
  <c r="AI48" i="9"/>
  <c r="AF48" i="9"/>
  <c r="AF47" i="9"/>
  <c r="AF46" i="9"/>
  <c r="AF45" i="9"/>
  <c r="AH49" i="9"/>
  <c r="AG49" i="9"/>
  <c r="AI80" i="8"/>
  <c r="AI82" i="8" s="1"/>
  <c r="AH80" i="8"/>
  <c r="AH82" i="8" s="1"/>
  <c r="AG80" i="8"/>
  <c r="AG82" i="8" s="1"/>
  <c r="AF80" i="8"/>
  <c r="AF82" i="8" s="1"/>
  <c r="AI79" i="8"/>
  <c r="AI81" i="8" s="1"/>
  <c r="AH79" i="8"/>
  <c r="AH81" i="8" s="1"/>
  <c r="AG79" i="8"/>
  <c r="AG81" i="8" s="1"/>
  <c r="AF79" i="8"/>
  <c r="AF81" i="8" s="1"/>
  <c r="AI78" i="8"/>
  <c r="AH78" i="8"/>
  <c r="AG78" i="8"/>
  <c r="AF78" i="8"/>
  <c r="AI77" i="8"/>
  <c r="AH77" i="8"/>
  <c r="AG77" i="8"/>
  <c r="AF77" i="8"/>
  <c r="AF82" i="7"/>
  <c r="AI80" i="7"/>
  <c r="AI82" i="7" s="1"/>
  <c r="AH80" i="7"/>
  <c r="AH82" i="7" s="1"/>
  <c r="AG80" i="7"/>
  <c r="AG82" i="7" s="1"/>
  <c r="AF80" i="7"/>
  <c r="AI79" i="7"/>
  <c r="AI81" i="7" s="1"/>
  <c r="AH79" i="7"/>
  <c r="AH81" i="7" s="1"/>
  <c r="AG79" i="7"/>
  <c r="AG81" i="7" s="1"/>
  <c r="AF79" i="7"/>
  <c r="AF81" i="7" s="1"/>
  <c r="AI78" i="7"/>
  <c r="AH78" i="7"/>
  <c r="AG78" i="7"/>
  <c r="AF78" i="7"/>
  <c r="AI77" i="7"/>
  <c r="AH77" i="7"/>
  <c r="AG77" i="7"/>
  <c r="AF77" i="7"/>
  <c r="AH82" i="1"/>
  <c r="AG82" i="1"/>
  <c r="AF82" i="1"/>
  <c r="AH81" i="1"/>
  <c r="AG81" i="1"/>
  <c r="AF81" i="1"/>
  <c r="AI82" i="1"/>
  <c r="AI81" i="1"/>
  <c r="AI77" i="1"/>
  <c r="AI78" i="1"/>
  <c r="AI79" i="1"/>
  <c r="AI80" i="1"/>
  <c r="AH80" i="1"/>
  <c r="AG80" i="1"/>
  <c r="AF80" i="1"/>
  <c r="AH79" i="1"/>
  <c r="AG79" i="1"/>
  <c r="AF79" i="1"/>
  <c r="AH78" i="1"/>
  <c r="AG78" i="1"/>
  <c r="AF78" i="1"/>
  <c r="AH77" i="1"/>
  <c r="AG77" i="1"/>
  <c r="AF77" i="1"/>
  <c r="AB80" i="7"/>
  <c r="AB79" i="7"/>
  <c r="AB78" i="7"/>
  <c r="AB77" i="7"/>
  <c r="V80" i="8"/>
  <c r="U80" i="8"/>
  <c r="T80" i="8"/>
  <c r="V79" i="8"/>
  <c r="U79" i="8"/>
  <c r="T79" i="8"/>
  <c r="V78" i="8"/>
  <c r="U78" i="8"/>
  <c r="T78" i="8"/>
  <c r="V77" i="8"/>
  <c r="U77" i="8"/>
  <c r="T77" i="8"/>
  <c r="V80" i="1"/>
  <c r="U80" i="1"/>
  <c r="T80" i="1"/>
  <c r="V79" i="1"/>
  <c r="U79" i="1"/>
  <c r="T79" i="1"/>
  <c r="V78" i="1"/>
  <c r="U78" i="1"/>
  <c r="T78" i="1"/>
  <c r="V77" i="1"/>
  <c r="U77" i="1"/>
  <c r="T77" i="1"/>
  <c r="U79" i="7"/>
  <c r="V79" i="7"/>
  <c r="U80" i="7"/>
  <c r="V80" i="7"/>
  <c r="T80" i="7"/>
  <c r="T79" i="7"/>
  <c r="T78" i="7"/>
  <c r="U78" i="7"/>
  <c r="V78" i="7"/>
  <c r="T77" i="7"/>
  <c r="U77" i="7"/>
  <c r="V77" i="7"/>
  <c r="N4" i="7"/>
  <c r="AG4" i="8"/>
  <c r="AG3" i="8"/>
  <c r="AH4" i="8"/>
  <c r="AH3" i="8"/>
  <c r="AG4" i="9"/>
  <c r="AG3" i="9"/>
  <c r="AH3" i="9"/>
  <c r="AH4" i="9"/>
  <c r="AG4" i="7"/>
  <c r="AG3" i="7"/>
  <c r="AH4" i="7"/>
  <c r="AH3" i="7"/>
  <c r="AH3" i="1"/>
  <c r="AH4" i="1"/>
  <c r="AG3" i="1"/>
  <c r="AG4" i="1"/>
  <c r="AJ3" i="1"/>
  <c r="AJ4" i="1"/>
  <c r="U4" i="9"/>
  <c r="U4" i="7"/>
  <c r="U4" i="8"/>
  <c r="U4" i="1"/>
  <c r="AK43" i="9"/>
  <c r="AC43" i="9"/>
  <c r="AB43" i="9"/>
  <c r="V43" i="9"/>
  <c r="P43" i="9"/>
  <c r="T43" i="9" s="1"/>
  <c r="W43" i="9" s="1"/>
  <c r="O43" i="9"/>
  <c r="N43" i="9"/>
  <c r="U43" i="9" s="1"/>
  <c r="AK42" i="9"/>
  <c r="AB42" i="9"/>
  <c r="AC42" i="9" s="1"/>
  <c r="V42" i="9"/>
  <c r="U42" i="9"/>
  <c r="P42" i="9"/>
  <c r="T42" i="9" s="1"/>
  <c r="W42" i="9" s="1"/>
  <c r="O42" i="9"/>
  <c r="N42" i="9"/>
  <c r="Q42" i="9" s="1"/>
  <c r="AK41" i="9"/>
  <c r="AB41" i="9"/>
  <c r="AC41" i="9" s="1"/>
  <c r="V41" i="9"/>
  <c r="U41" i="9"/>
  <c r="T41" i="9"/>
  <c r="W41" i="9" s="1"/>
  <c r="P41" i="9"/>
  <c r="O41" i="9"/>
  <c r="N41" i="9"/>
  <c r="Q41" i="9" s="1"/>
  <c r="AK40" i="9"/>
  <c r="AC40" i="9"/>
  <c r="AB40" i="9"/>
  <c r="U40" i="9"/>
  <c r="T40" i="9"/>
  <c r="W40" i="9" s="1"/>
  <c r="P40" i="9"/>
  <c r="O40" i="9"/>
  <c r="V40" i="9" s="1"/>
  <c r="N40" i="9"/>
  <c r="Q40" i="9" s="1"/>
  <c r="AK39" i="9"/>
  <c r="AC39" i="9"/>
  <c r="AB39" i="9"/>
  <c r="V39" i="9"/>
  <c r="T39" i="9"/>
  <c r="W39" i="9" s="1"/>
  <c r="Q39" i="9"/>
  <c r="Y39" i="9" s="1"/>
  <c r="Z39" i="9" s="1"/>
  <c r="P39" i="9"/>
  <c r="O39" i="9"/>
  <c r="N39" i="9"/>
  <c r="U39" i="9" s="1"/>
  <c r="AK38" i="9"/>
  <c r="AB38" i="9"/>
  <c r="AC38" i="9" s="1"/>
  <c r="Q38" i="9"/>
  <c r="Y38" i="9" s="1"/>
  <c r="Z38" i="9" s="1"/>
  <c r="P38" i="9"/>
  <c r="V38" i="9" s="1"/>
  <c r="O38" i="9"/>
  <c r="N38" i="9"/>
  <c r="AM37" i="9"/>
  <c r="AK37" i="9"/>
  <c r="AB37" i="9"/>
  <c r="AC37" i="9" s="1"/>
  <c r="Q37" i="9"/>
  <c r="Y37" i="9" s="1"/>
  <c r="Z37" i="9" s="1"/>
  <c r="P37" i="9"/>
  <c r="V37" i="9" s="1"/>
  <c r="O37" i="9"/>
  <c r="N37" i="9"/>
  <c r="U37" i="9" s="1"/>
  <c r="AK36" i="9"/>
  <c r="AB36" i="9"/>
  <c r="AC36" i="9" s="1"/>
  <c r="P36" i="9"/>
  <c r="U36" i="9" s="1"/>
  <c r="O36" i="9"/>
  <c r="V36" i="9" s="1"/>
  <c r="N36" i="9"/>
  <c r="AK35" i="9"/>
  <c r="AB35" i="9"/>
  <c r="AC35" i="9" s="1"/>
  <c r="P35" i="9"/>
  <c r="T35" i="9" s="1"/>
  <c r="W35" i="9" s="1"/>
  <c r="O35" i="9"/>
  <c r="V35" i="9" s="1"/>
  <c r="N35" i="9"/>
  <c r="U35" i="9" s="1"/>
  <c r="AK34" i="9"/>
  <c r="AC34" i="9"/>
  <c r="AB34" i="9"/>
  <c r="V34" i="9"/>
  <c r="P34" i="9"/>
  <c r="T34" i="9" s="1"/>
  <c r="W34" i="9" s="1"/>
  <c r="O34" i="9"/>
  <c r="N34" i="9"/>
  <c r="U34" i="9" s="1"/>
  <c r="AK33" i="9"/>
  <c r="AB33" i="9"/>
  <c r="AC33" i="9" s="1"/>
  <c r="V33" i="9"/>
  <c r="U33" i="9"/>
  <c r="P33" i="9"/>
  <c r="T33" i="9" s="1"/>
  <c r="W33" i="9" s="1"/>
  <c r="O33" i="9"/>
  <c r="N33" i="9"/>
  <c r="Q33" i="9" s="1"/>
  <c r="AK32" i="9"/>
  <c r="AB32" i="9"/>
  <c r="AC32" i="9" s="1"/>
  <c r="V32" i="9"/>
  <c r="U32" i="9"/>
  <c r="T32" i="9"/>
  <c r="W32" i="9" s="1"/>
  <c r="P32" i="9"/>
  <c r="O32" i="9"/>
  <c r="N32" i="9"/>
  <c r="Q32" i="9" s="1"/>
  <c r="AK31" i="9"/>
  <c r="AC31" i="9"/>
  <c r="AB31" i="9"/>
  <c r="U31" i="9"/>
  <c r="T31" i="9"/>
  <c r="W31" i="9" s="1"/>
  <c r="P31" i="9"/>
  <c r="O31" i="9"/>
  <c r="V31" i="9" s="1"/>
  <c r="N31" i="9"/>
  <c r="Q31" i="9" s="1"/>
  <c r="AK30" i="9"/>
  <c r="AC30" i="9"/>
  <c r="AB30" i="9"/>
  <c r="T30" i="9"/>
  <c r="W30" i="9" s="1"/>
  <c r="Q30" i="9"/>
  <c r="Y30" i="9" s="1"/>
  <c r="Z30" i="9" s="1"/>
  <c r="P30" i="9"/>
  <c r="O30" i="9"/>
  <c r="V30" i="9" s="1"/>
  <c r="N30" i="9"/>
  <c r="U30" i="9" s="1"/>
  <c r="AM29" i="9"/>
  <c r="AK29" i="9"/>
  <c r="AC29" i="9"/>
  <c r="AB29" i="9"/>
  <c r="T29" i="9"/>
  <c r="W29" i="9" s="1"/>
  <c r="Q29" i="9"/>
  <c r="Y29" i="9" s="1"/>
  <c r="Z29" i="9" s="1"/>
  <c r="P29" i="9"/>
  <c r="O29" i="9"/>
  <c r="V29" i="9" s="1"/>
  <c r="N29" i="9"/>
  <c r="U29" i="9" s="1"/>
  <c r="AK28" i="9"/>
  <c r="AB28" i="9"/>
  <c r="AC28" i="9" s="1"/>
  <c r="Q28" i="9"/>
  <c r="Y28" i="9" s="1"/>
  <c r="Z28" i="9" s="1"/>
  <c r="P28" i="9"/>
  <c r="V28" i="9" s="1"/>
  <c r="O28" i="9"/>
  <c r="N28" i="9"/>
  <c r="U28" i="9" s="1"/>
  <c r="AK27" i="9"/>
  <c r="AB27" i="9"/>
  <c r="AC27" i="9" s="1"/>
  <c r="P27" i="9"/>
  <c r="U27" i="9" s="1"/>
  <c r="O27" i="9"/>
  <c r="V27" i="9" s="1"/>
  <c r="N27" i="9"/>
  <c r="AK26" i="9"/>
  <c r="AB26" i="9"/>
  <c r="AC26" i="9" s="1"/>
  <c r="P26" i="9"/>
  <c r="T26" i="9" s="1"/>
  <c r="W26" i="9" s="1"/>
  <c r="O26" i="9"/>
  <c r="V26" i="9" s="1"/>
  <c r="N26" i="9"/>
  <c r="U26" i="9" s="1"/>
  <c r="AK25" i="9"/>
  <c r="AC25" i="9"/>
  <c r="AB25" i="9"/>
  <c r="V25" i="9"/>
  <c r="P25" i="9"/>
  <c r="T25" i="9" s="1"/>
  <c r="W25" i="9" s="1"/>
  <c r="O25" i="9"/>
  <c r="N25" i="9"/>
  <c r="U25" i="9" s="1"/>
  <c r="AK24" i="9"/>
  <c r="AB24" i="9"/>
  <c r="AC24" i="9" s="1"/>
  <c r="V24" i="9"/>
  <c r="U24" i="9"/>
  <c r="P24" i="9"/>
  <c r="O24" i="9"/>
  <c r="N24" i="9"/>
  <c r="T24" i="9" s="1"/>
  <c r="W24" i="9" s="1"/>
  <c r="AK23" i="9"/>
  <c r="AC23" i="9"/>
  <c r="AB23" i="9"/>
  <c r="V23" i="9"/>
  <c r="U23" i="9"/>
  <c r="T23" i="9"/>
  <c r="W23" i="9" s="1"/>
  <c r="P23" i="9"/>
  <c r="O23" i="9"/>
  <c r="N23" i="9"/>
  <c r="Q23" i="9" s="1"/>
  <c r="AK22" i="9"/>
  <c r="AC22" i="9"/>
  <c r="AB22" i="9"/>
  <c r="U22" i="9"/>
  <c r="T22" i="9"/>
  <c r="W22" i="9" s="1"/>
  <c r="P22" i="9"/>
  <c r="O22" i="9"/>
  <c r="Q22" i="9" s="1"/>
  <c r="N22" i="9"/>
  <c r="AM21" i="9"/>
  <c r="AK21" i="9"/>
  <c r="AC21" i="9"/>
  <c r="AB21" i="9"/>
  <c r="U21" i="9"/>
  <c r="T21" i="9"/>
  <c r="W21" i="9" s="1"/>
  <c r="P21" i="9"/>
  <c r="O21" i="9"/>
  <c r="Q21" i="9" s="1"/>
  <c r="N21" i="9"/>
  <c r="AK20" i="9"/>
  <c r="AC20" i="9"/>
  <c r="AB20" i="9"/>
  <c r="T20" i="9"/>
  <c r="W20" i="9" s="1"/>
  <c r="Q20" i="9"/>
  <c r="Y20" i="9" s="1"/>
  <c r="Z20" i="9" s="1"/>
  <c r="P20" i="9"/>
  <c r="O20" i="9"/>
  <c r="V20" i="9" s="1"/>
  <c r="N20" i="9"/>
  <c r="U20" i="9" s="1"/>
  <c r="AK19" i="9"/>
  <c r="AB19" i="9"/>
  <c r="AC19" i="9" s="1"/>
  <c r="Q19" i="9"/>
  <c r="Y19" i="9" s="1"/>
  <c r="Z19" i="9" s="1"/>
  <c r="P19" i="9"/>
  <c r="V19" i="9" s="1"/>
  <c r="O19" i="9"/>
  <c r="N19" i="9"/>
  <c r="U19" i="9" s="1"/>
  <c r="AK18" i="9"/>
  <c r="AB18" i="9"/>
  <c r="AC18" i="9" s="1"/>
  <c r="P18" i="9"/>
  <c r="U18" i="9" s="1"/>
  <c r="O18" i="9"/>
  <c r="V18" i="9" s="1"/>
  <c r="N18" i="9"/>
  <c r="AK17" i="9"/>
  <c r="AB17" i="9"/>
  <c r="AC17" i="9" s="1"/>
  <c r="P17" i="9"/>
  <c r="O17" i="9"/>
  <c r="V17" i="9" s="1"/>
  <c r="N17" i="9"/>
  <c r="U17" i="9" s="1"/>
  <c r="AM16" i="9"/>
  <c r="AK16" i="9"/>
  <c r="AB16" i="9"/>
  <c r="AC16" i="9" s="1"/>
  <c r="P16" i="9"/>
  <c r="T16" i="9" s="1"/>
  <c r="W16" i="9" s="1"/>
  <c r="O16" i="9"/>
  <c r="V16" i="9" s="1"/>
  <c r="N16" i="9"/>
  <c r="U16" i="9" s="1"/>
  <c r="AK15" i="9"/>
  <c r="AC15" i="9"/>
  <c r="AB15" i="9"/>
  <c r="V15" i="9"/>
  <c r="P15" i="9"/>
  <c r="T15" i="9" s="1"/>
  <c r="W15" i="9" s="1"/>
  <c r="O15" i="9"/>
  <c r="N15" i="9"/>
  <c r="U15" i="9" s="1"/>
  <c r="AK14" i="9"/>
  <c r="AB14" i="9"/>
  <c r="AC14" i="9" s="1"/>
  <c r="V14" i="9"/>
  <c r="U14" i="9"/>
  <c r="P14" i="9"/>
  <c r="O14" i="9"/>
  <c r="N14" i="9"/>
  <c r="T14" i="9" s="1"/>
  <c r="W14" i="9" s="1"/>
  <c r="AM13" i="9"/>
  <c r="AK13" i="9"/>
  <c r="AB13" i="9"/>
  <c r="AC13" i="9" s="1"/>
  <c r="V13" i="9"/>
  <c r="U13" i="9"/>
  <c r="P13" i="9"/>
  <c r="O13" i="9"/>
  <c r="N13" i="9"/>
  <c r="T13" i="9" s="1"/>
  <c r="W13" i="9" s="1"/>
  <c r="AM12" i="9"/>
  <c r="AK12" i="9"/>
  <c r="AB12" i="9"/>
  <c r="AC12" i="9" s="1"/>
  <c r="V12" i="9"/>
  <c r="U12" i="9"/>
  <c r="P12" i="9"/>
  <c r="T12" i="9" s="1"/>
  <c r="W12" i="9" s="1"/>
  <c r="O12" i="9"/>
  <c r="N12" i="9"/>
  <c r="Q12" i="9" s="1"/>
  <c r="AK11" i="9"/>
  <c r="AB11" i="9"/>
  <c r="V11" i="9"/>
  <c r="U11" i="9"/>
  <c r="T11" i="9"/>
  <c r="W11" i="9" s="1"/>
  <c r="P11" i="9"/>
  <c r="O11" i="9"/>
  <c r="N11" i="9"/>
  <c r="J6" i="9"/>
  <c r="I6" i="9"/>
  <c r="H6" i="9"/>
  <c r="G6" i="9"/>
  <c r="F6" i="9"/>
  <c r="E6" i="9"/>
  <c r="D6" i="9"/>
  <c r="C6" i="9"/>
  <c r="J5" i="9"/>
  <c r="I5" i="9"/>
  <c r="H5" i="9"/>
  <c r="G5" i="9"/>
  <c r="F5" i="9"/>
  <c r="E5" i="9"/>
  <c r="D5" i="9"/>
  <c r="C5" i="9"/>
  <c r="AF4" i="9"/>
  <c r="J4" i="9"/>
  <c r="I4" i="9"/>
  <c r="H4" i="9"/>
  <c r="G4" i="9"/>
  <c r="F4" i="9"/>
  <c r="E4" i="9"/>
  <c r="D4" i="9"/>
  <c r="C4" i="9"/>
  <c r="AF3" i="9"/>
  <c r="V3" i="9"/>
  <c r="V3" i="8"/>
  <c r="AK75" i="8"/>
  <c r="AB75" i="8"/>
  <c r="AC75" i="8" s="1"/>
  <c r="P75" i="8"/>
  <c r="T75" i="8" s="1"/>
  <c r="W75" i="8" s="1"/>
  <c r="O75" i="8"/>
  <c r="N75" i="8"/>
  <c r="AK74" i="8"/>
  <c r="AB74" i="8"/>
  <c r="AC74" i="8" s="1"/>
  <c r="P74" i="8"/>
  <c r="Q74" i="8" s="1"/>
  <c r="O74" i="8"/>
  <c r="N74" i="8"/>
  <c r="AK73" i="8"/>
  <c r="AC73" i="8"/>
  <c r="AB73" i="8"/>
  <c r="P73" i="8"/>
  <c r="Q73" i="8" s="1"/>
  <c r="Y73" i="8" s="1"/>
  <c r="Z73" i="8" s="1"/>
  <c r="O73" i="8"/>
  <c r="N73" i="8"/>
  <c r="AK72" i="8"/>
  <c r="AB72" i="8"/>
  <c r="AC72" i="8" s="1"/>
  <c r="P72" i="8"/>
  <c r="V72" i="8" s="1"/>
  <c r="O72" i="8"/>
  <c r="N72" i="8"/>
  <c r="AK71" i="8"/>
  <c r="AB71" i="8"/>
  <c r="AC71" i="8" s="1"/>
  <c r="P71" i="8"/>
  <c r="O71" i="8"/>
  <c r="N71" i="8"/>
  <c r="AK70" i="8"/>
  <c r="AB70" i="8"/>
  <c r="AC70" i="8" s="1"/>
  <c r="V70" i="8"/>
  <c r="P70" i="8"/>
  <c r="T70" i="8" s="1"/>
  <c r="W70" i="8" s="1"/>
  <c r="O70" i="8"/>
  <c r="N70" i="8"/>
  <c r="AM69" i="8"/>
  <c r="AK69" i="8"/>
  <c r="AB69" i="8"/>
  <c r="AC69" i="8" s="1"/>
  <c r="V69" i="8"/>
  <c r="P69" i="8"/>
  <c r="T69" i="8" s="1"/>
  <c r="W69" i="8" s="1"/>
  <c r="O69" i="8"/>
  <c r="N69" i="8"/>
  <c r="AK68" i="8"/>
  <c r="AB68" i="8"/>
  <c r="AC68" i="8" s="1"/>
  <c r="U68" i="8"/>
  <c r="P68" i="8"/>
  <c r="V68" i="8" s="1"/>
  <c r="O68" i="8"/>
  <c r="N68" i="8"/>
  <c r="AK67" i="8"/>
  <c r="AB67" i="8"/>
  <c r="AC67" i="8" s="1"/>
  <c r="V67" i="8"/>
  <c r="T67" i="8"/>
  <c r="W67" i="8" s="1"/>
  <c r="Q67" i="8"/>
  <c r="Y67" i="8" s="1"/>
  <c r="Z67" i="8" s="1"/>
  <c r="P67" i="8"/>
  <c r="U67" i="8" s="1"/>
  <c r="O67" i="8"/>
  <c r="N67" i="8"/>
  <c r="AK66" i="8"/>
  <c r="AB66" i="8"/>
  <c r="AC66" i="8" s="1"/>
  <c r="U66" i="8"/>
  <c r="P66" i="8"/>
  <c r="T66" i="8" s="1"/>
  <c r="W66" i="8" s="1"/>
  <c r="O66" i="8"/>
  <c r="N66" i="8"/>
  <c r="AK65" i="8"/>
  <c r="AB65" i="8"/>
  <c r="AC65" i="8" s="1"/>
  <c r="P65" i="8"/>
  <c r="Q65" i="8" s="1"/>
  <c r="O65" i="8"/>
  <c r="N65" i="8"/>
  <c r="AK64" i="8"/>
  <c r="AB64" i="8"/>
  <c r="AC64" i="8" s="1"/>
  <c r="P64" i="8"/>
  <c r="Q64" i="8" s="1"/>
  <c r="Y64" i="8" s="1"/>
  <c r="Z64" i="8" s="1"/>
  <c r="O64" i="8"/>
  <c r="N64" i="8"/>
  <c r="AK63" i="8"/>
  <c r="AB63" i="8"/>
  <c r="AC63" i="8" s="1"/>
  <c r="V63" i="8"/>
  <c r="Q63" i="8"/>
  <c r="P63" i="8"/>
  <c r="U63" i="8" s="1"/>
  <c r="O63" i="8"/>
  <c r="N63" i="8"/>
  <c r="AK62" i="8"/>
  <c r="AB62" i="8"/>
  <c r="AC62" i="8" s="1"/>
  <c r="P62" i="8"/>
  <c r="O62" i="8"/>
  <c r="N62" i="8"/>
  <c r="AM61" i="8"/>
  <c r="AK61" i="8"/>
  <c r="AB61" i="8"/>
  <c r="AC61" i="8" s="1"/>
  <c r="P61" i="8"/>
  <c r="O61" i="8"/>
  <c r="N61" i="8"/>
  <c r="AK60" i="8"/>
  <c r="AB60" i="8"/>
  <c r="AC60" i="8" s="1"/>
  <c r="V60" i="8"/>
  <c r="U60" i="8"/>
  <c r="P60" i="8"/>
  <c r="T60" i="8" s="1"/>
  <c r="W60" i="8" s="1"/>
  <c r="O60" i="8"/>
  <c r="N60" i="8"/>
  <c r="AK59" i="8"/>
  <c r="AB59" i="8"/>
  <c r="AC59" i="8" s="1"/>
  <c r="P59" i="8"/>
  <c r="V59" i="8" s="1"/>
  <c r="O59" i="8"/>
  <c r="N59" i="8"/>
  <c r="AK58" i="8"/>
  <c r="AB58" i="8"/>
  <c r="AC58" i="8" s="1"/>
  <c r="V58" i="8"/>
  <c r="Q58" i="8"/>
  <c r="Y58" i="8" s="1"/>
  <c r="Z58" i="8" s="1"/>
  <c r="P58" i="8"/>
  <c r="U58" i="8" s="1"/>
  <c r="O58" i="8"/>
  <c r="N58" i="8"/>
  <c r="AK57" i="8"/>
  <c r="AB57" i="8"/>
  <c r="AC57" i="8" s="1"/>
  <c r="P57" i="8"/>
  <c r="T57" i="8" s="1"/>
  <c r="W57" i="8" s="1"/>
  <c r="O57" i="8"/>
  <c r="N57" i="8"/>
  <c r="AK56" i="8"/>
  <c r="AB56" i="8"/>
  <c r="AC56" i="8" s="1"/>
  <c r="P56" i="8"/>
  <c r="Q56" i="8" s="1"/>
  <c r="O56" i="8"/>
  <c r="N56" i="8"/>
  <c r="AK55" i="8"/>
  <c r="AB55" i="8"/>
  <c r="AC55" i="8" s="1"/>
  <c r="P55" i="8"/>
  <c r="Q55" i="8" s="1"/>
  <c r="Y55" i="8" s="1"/>
  <c r="Z55" i="8" s="1"/>
  <c r="O55" i="8"/>
  <c r="N55" i="8"/>
  <c r="AM54" i="8"/>
  <c r="AK54" i="8"/>
  <c r="AC54" i="8"/>
  <c r="AB54" i="8"/>
  <c r="P54" i="8"/>
  <c r="Q54" i="8" s="1"/>
  <c r="Y54" i="8" s="1"/>
  <c r="Z54" i="8" s="1"/>
  <c r="O54" i="8"/>
  <c r="N54" i="8"/>
  <c r="AM53" i="8"/>
  <c r="AK53" i="8"/>
  <c r="AB53" i="8"/>
  <c r="AC53" i="8" s="1"/>
  <c r="P53" i="8"/>
  <c r="Q53" i="8" s="1"/>
  <c r="Y53" i="8" s="1"/>
  <c r="Z53" i="8" s="1"/>
  <c r="O53" i="8"/>
  <c r="N53" i="8"/>
  <c r="AK52" i="8"/>
  <c r="AB52" i="8"/>
  <c r="AC52" i="8" s="1"/>
  <c r="P52" i="8"/>
  <c r="V52" i="8" s="1"/>
  <c r="O52" i="8"/>
  <c r="N52" i="8"/>
  <c r="AK51" i="8"/>
  <c r="AB51" i="8"/>
  <c r="AC51" i="8" s="1"/>
  <c r="P51" i="8"/>
  <c r="O51" i="8"/>
  <c r="N51" i="8"/>
  <c r="AM50" i="8"/>
  <c r="AK50" i="8"/>
  <c r="AB50" i="8"/>
  <c r="AC50" i="8" s="1"/>
  <c r="P50" i="8"/>
  <c r="O50" i="8"/>
  <c r="N50" i="8"/>
  <c r="AK49" i="8"/>
  <c r="AB49" i="8"/>
  <c r="AC49" i="8" s="1"/>
  <c r="V49" i="8"/>
  <c r="P49" i="8"/>
  <c r="T49" i="8" s="1"/>
  <c r="W49" i="8" s="1"/>
  <c r="O49" i="8"/>
  <c r="N49" i="8"/>
  <c r="AK48" i="8"/>
  <c r="AC48" i="8"/>
  <c r="AB48" i="8"/>
  <c r="U48" i="8"/>
  <c r="P48" i="8"/>
  <c r="Q48" i="8" s="1"/>
  <c r="O48" i="8"/>
  <c r="N48" i="8"/>
  <c r="AK47" i="8"/>
  <c r="AB47" i="8"/>
  <c r="AC47" i="8" s="1"/>
  <c r="V47" i="8"/>
  <c r="T47" i="8"/>
  <c r="W47" i="8" s="1"/>
  <c r="P47" i="8"/>
  <c r="U47" i="8" s="1"/>
  <c r="O47" i="8"/>
  <c r="N47" i="8"/>
  <c r="AM46" i="8"/>
  <c r="AK46" i="8"/>
  <c r="AC46" i="8"/>
  <c r="AB46" i="8"/>
  <c r="U46" i="8"/>
  <c r="Q46" i="8"/>
  <c r="Y46" i="8" s="1"/>
  <c r="Z46" i="8" s="1"/>
  <c r="P46" i="8"/>
  <c r="V46" i="8" s="1"/>
  <c r="O46" i="8"/>
  <c r="N46" i="8"/>
  <c r="AM45" i="8"/>
  <c r="AK45" i="8"/>
  <c r="AB45" i="8"/>
  <c r="AC45" i="8" s="1"/>
  <c r="V45" i="8"/>
  <c r="T45" i="8"/>
  <c r="W45" i="8" s="1"/>
  <c r="P45" i="8"/>
  <c r="U45" i="8" s="1"/>
  <c r="O45" i="8"/>
  <c r="N45" i="8"/>
  <c r="AK44" i="8"/>
  <c r="AB44" i="8"/>
  <c r="AC44" i="8" s="1"/>
  <c r="P44" i="8"/>
  <c r="T44" i="8" s="1"/>
  <c r="W44" i="8" s="1"/>
  <c r="O44" i="8"/>
  <c r="N44" i="8"/>
  <c r="AK43" i="8"/>
  <c r="AB43" i="8"/>
  <c r="AC43" i="8" s="1"/>
  <c r="P43" i="8"/>
  <c r="Q43" i="8" s="1"/>
  <c r="O43" i="8"/>
  <c r="N43" i="8"/>
  <c r="AM42" i="8"/>
  <c r="AK42" i="8"/>
  <c r="AB42" i="8"/>
  <c r="AC42" i="8" s="1"/>
  <c r="T42" i="8"/>
  <c r="W42" i="8" s="1"/>
  <c r="P42" i="8"/>
  <c r="Q42" i="8" s="1"/>
  <c r="O42" i="8"/>
  <c r="N42" i="8"/>
  <c r="AK41" i="8"/>
  <c r="AB41" i="8"/>
  <c r="AC41" i="8" s="1"/>
  <c r="P41" i="8"/>
  <c r="Q41" i="8" s="1"/>
  <c r="Y41" i="8" s="1"/>
  <c r="Z41" i="8" s="1"/>
  <c r="O41" i="8"/>
  <c r="N41" i="8"/>
  <c r="AK40" i="8"/>
  <c r="AB40" i="8"/>
  <c r="AC40" i="8" s="1"/>
  <c r="V40" i="8"/>
  <c r="P40" i="8"/>
  <c r="U40" i="8" s="1"/>
  <c r="O40" i="8"/>
  <c r="N40" i="8"/>
  <c r="AK39" i="8"/>
  <c r="AB39" i="8"/>
  <c r="AC39" i="8" s="1"/>
  <c r="P39" i="8"/>
  <c r="O39" i="8"/>
  <c r="N39" i="8"/>
  <c r="AM38" i="8"/>
  <c r="AK38" i="8"/>
  <c r="AB38" i="8"/>
  <c r="AC38" i="8" s="1"/>
  <c r="P38" i="8"/>
  <c r="O38" i="8"/>
  <c r="N38" i="8"/>
  <c r="AM37" i="8"/>
  <c r="AK37" i="8"/>
  <c r="AB37" i="8"/>
  <c r="AC37" i="8" s="1"/>
  <c r="P37" i="8"/>
  <c r="O37" i="8"/>
  <c r="N37" i="8"/>
  <c r="AK36" i="8"/>
  <c r="AB36" i="8"/>
  <c r="AC36" i="8" s="1"/>
  <c r="V36" i="8"/>
  <c r="T36" i="8"/>
  <c r="W36" i="8" s="1"/>
  <c r="P36" i="8"/>
  <c r="Q36" i="8" s="1"/>
  <c r="O36" i="8"/>
  <c r="N36" i="8"/>
  <c r="AK35" i="8"/>
  <c r="AB35" i="8"/>
  <c r="AC35" i="8" s="1"/>
  <c r="V35" i="8"/>
  <c r="U35" i="8"/>
  <c r="T35" i="8"/>
  <c r="W35" i="8" s="1"/>
  <c r="P35" i="8"/>
  <c r="Q35" i="8" s="1"/>
  <c r="Y35" i="8" s="1"/>
  <c r="Z35" i="8" s="1"/>
  <c r="O35" i="8"/>
  <c r="N35" i="8"/>
  <c r="AM34" i="8"/>
  <c r="AK34" i="8"/>
  <c r="AC34" i="8"/>
  <c r="AB34" i="8"/>
  <c r="V34" i="8"/>
  <c r="T34" i="8"/>
  <c r="W34" i="8" s="1"/>
  <c r="P34" i="8"/>
  <c r="U34" i="8" s="1"/>
  <c r="O34" i="8"/>
  <c r="N34" i="8"/>
  <c r="AK33" i="8"/>
  <c r="AB33" i="8"/>
  <c r="AC33" i="8" s="1"/>
  <c r="T33" i="8"/>
  <c r="W33" i="8" s="1"/>
  <c r="P33" i="8"/>
  <c r="U33" i="8" s="1"/>
  <c r="O33" i="8"/>
  <c r="N33" i="8"/>
  <c r="AK32" i="8"/>
  <c r="AB32" i="8"/>
  <c r="AC32" i="8" s="1"/>
  <c r="P32" i="8"/>
  <c r="O32" i="8"/>
  <c r="N32" i="8"/>
  <c r="AK31" i="8"/>
  <c r="AB31" i="8"/>
  <c r="AC31" i="8" s="1"/>
  <c r="T31" i="8"/>
  <c r="W31" i="8" s="1"/>
  <c r="P31" i="8"/>
  <c r="Q31" i="8" s="1"/>
  <c r="O31" i="8"/>
  <c r="N31" i="8"/>
  <c r="AM30" i="8"/>
  <c r="AK30" i="8"/>
  <c r="AB30" i="8"/>
  <c r="AC30" i="8" s="1"/>
  <c r="P30" i="8"/>
  <c r="Q30" i="8" s="1"/>
  <c r="O30" i="8"/>
  <c r="N30" i="8"/>
  <c r="AM29" i="8"/>
  <c r="AK29" i="8"/>
  <c r="AB29" i="8"/>
  <c r="AC29" i="8" s="1"/>
  <c r="T29" i="8"/>
  <c r="W29" i="8" s="1"/>
  <c r="P29" i="8"/>
  <c r="Q29" i="8" s="1"/>
  <c r="O29" i="8"/>
  <c r="N29" i="8"/>
  <c r="AK28" i="8"/>
  <c r="AB28" i="8"/>
  <c r="AC28" i="8" s="1"/>
  <c r="P28" i="8"/>
  <c r="Q28" i="8" s="1"/>
  <c r="Y28" i="8" s="1"/>
  <c r="Z28" i="8" s="1"/>
  <c r="O28" i="8"/>
  <c r="N28" i="8"/>
  <c r="AK27" i="8"/>
  <c r="AB27" i="8"/>
  <c r="AC27" i="8" s="1"/>
  <c r="V27" i="8"/>
  <c r="P27" i="8"/>
  <c r="U27" i="8" s="1"/>
  <c r="O27" i="8"/>
  <c r="N27" i="8"/>
  <c r="AM26" i="8"/>
  <c r="AK26" i="8"/>
  <c r="AB26" i="8"/>
  <c r="AC26" i="8" s="1"/>
  <c r="V26" i="8"/>
  <c r="P26" i="8"/>
  <c r="U26" i="8" s="1"/>
  <c r="O26" i="8"/>
  <c r="N26" i="8"/>
  <c r="AM25" i="8"/>
  <c r="AK25" i="8"/>
  <c r="AB25" i="8"/>
  <c r="AC25" i="8" s="1"/>
  <c r="V25" i="8"/>
  <c r="P25" i="8"/>
  <c r="U25" i="8" s="1"/>
  <c r="O25" i="8"/>
  <c r="N25" i="8"/>
  <c r="AM24" i="8"/>
  <c r="AK24" i="8"/>
  <c r="AB24" i="8"/>
  <c r="AC24" i="8" s="1"/>
  <c r="V24" i="8"/>
  <c r="P24" i="8"/>
  <c r="U24" i="8" s="1"/>
  <c r="O24" i="8"/>
  <c r="N24" i="8"/>
  <c r="AK23" i="8"/>
  <c r="AB23" i="8"/>
  <c r="AC23" i="8" s="1"/>
  <c r="P23" i="8"/>
  <c r="U23" i="8" s="1"/>
  <c r="O23" i="8"/>
  <c r="N23" i="8"/>
  <c r="AM22" i="8"/>
  <c r="AK22" i="8"/>
  <c r="AB22" i="8"/>
  <c r="AC22" i="8" s="1"/>
  <c r="U22" i="8"/>
  <c r="P22" i="8"/>
  <c r="O22" i="8"/>
  <c r="N22" i="8"/>
  <c r="AM21" i="8"/>
  <c r="AK21" i="8"/>
  <c r="AB21" i="8"/>
  <c r="AC21" i="8" s="1"/>
  <c r="U21" i="8"/>
  <c r="P21" i="8"/>
  <c r="O21" i="8"/>
  <c r="N21" i="8"/>
  <c r="AM20" i="8"/>
  <c r="AK20" i="8"/>
  <c r="AB20" i="8"/>
  <c r="AC20" i="8" s="1"/>
  <c r="U20" i="8"/>
  <c r="P20" i="8"/>
  <c r="O20" i="8"/>
  <c r="N20" i="8"/>
  <c r="AK19" i="8"/>
  <c r="AB19" i="8"/>
  <c r="AC19" i="8" s="1"/>
  <c r="U19" i="8"/>
  <c r="P19" i="8"/>
  <c r="V19" i="8" s="1"/>
  <c r="O19" i="8"/>
  <c r="N19" i="8"/>
  <c r="AM18" i="8"/>
  <c r="AK18" i="8"/>
  <c r="AB18" i="8"/>
  <c r="AC18" i="8" s="1"/>
  <c r="U18" i="8"/>
  <c r="P18" i="8"/>
  <c r="V18" i="8" s="1"/>
  <c r="O18" i="8"/>
  <c r="N18" i="8"/>
  <c r="AM17" i="8"/>
  <c r="AK17" i="8"/>
  <c r="AB17" i="8"/>
  <c r="AC17" i="8" s="1"/>
  <c r="U17" i="8"/>
  <c r="P17" i="8"/>
  <c r="V17" i="8" s="1"/>
  <c r="O17" i="8"/>
  <c r="N17" i="8"/>
  <c r="AM16" i="8"/>
  <c r="AK16" i="8"/>
  <c r="AB16" i="8"/>
  <c r="U16" i="8"/>
  <c r="P16" i="8"/>
  <c r="O16" i="8"/>
  <c r="N16" i="8"/>
  <c r="AK15" i="8"/>
  <c r="AB15" i="8"/>
  <c r="AC15" i="8" s="1"/>
  <c r="U15" i="8"/>
  <c r="P15" i="8"/>
  <c r="V15" i="8" s="1"/>
  <c r="O15" i="8"/>
  <c r="N15" i="8"/>
  <c r="AM14" i="8"/>
  <c r="AK14" i="8"/>
  <c r="AB14" i="8"/>
  <c r="AC14" i="8" s="1"/>
  <c r="U14" i="8"/>
  <c r="T14" i="8"/>
  <c r="W14" i="8" s="1"/>
  <c r="P14" i="8"/>
  <c r="O14" i="8"/>
  <c r="N14" i="8"/>
  <c r="AM13" i="8"/>
  <c r="AK13" i="8"/>
  <c r="AC13" i="8"/>
  <c r="AB13" i="8"/>
  <c r="T13" i="8"/>
  <c r="W13" i="8" s="1"/>
  <c r="P13" i="8"/>
  <c r="O13" i="8"/>
  <c r="N13" i="8"/>
  <c r="AM12" i="8"/>
  <c r="AK12" i="8"/>
  <c r="AC12" i="8"/>
  <c r="AB12" i="8"/>
  <c r="P12" i="8"/>
  <c r="O12" i="8"/>
  <c r="N12" i="8"/>
  <c r="AK11" i="8"/>
  <c r="AB11" i="8"/>
  <c r="Y11" i="8"/>
  <c r="Z11" i="8" s="1"/>
  <c r="V11" i="8"/>
  <c r="T11" i="8"/>
  <c r="W11" i="8" s="1"/>
  <c r="Q11" i="8"/>
  <c r="P11" i="8"/>
  <c r="U11" i="8" s="1"/>
  <c r="O11" i="8"/>
  <c r="N11" i="8"/>
  <c r="N6" i="8" s="1"/>
  <c r="O6" i="8"/>
  <c r="J6" i="8"/>
  <c r="I6" i="8"/>
  <c r="H6" i="8"/>
  <c r="G6" i="8"/>
  <c r="F6" i="8"/>
  <c r="E6" i="8"/>
  <c r="D6" i="8"/>
  <c r="C6" i="8"/>
  <c r="J5" i="8"/>
  <c r="I5" i="8"/>
  <c r="H5" i="8"/>
  <c r="G5" i="8"/>
  <c r="F5" i="8"/>
  <c r="E5" i="8"/>
  <c r="D5" i="8"/>
  <c r="C5" i="8"/>
  <c r="AF4" i="8"/>
  <c r="J4" i="8"/>
  <c r="I4" i="8"/>
  <c r="H4" i="8"/>
  <c r="G4" i="8"/>
  <c r="F4" i="8"/>
  <c r="E4" i="8"/>
  <c r="D4" i="8"/>
  <c r="C4" i="8"/>
  <c r="AF3" i="8"/>
  <c r="AK75" i="7"/>
  <c r="AB75" i="7"/>
  <c r="AC75" i="7" s="1"/>
  <c r="Q75" i="7"/>
  <c r="P75" i="7"/>
  <c r="O75" i="7"/>
  <c r="T75" i="7" s="1"/>
  <c r="W75" i="7" s="1"/>
  <c r="N75" i="7"/>
  <c r="U75" i="7" s="1"/>
  <c r="AK74" i="7"/>
  <c r="AC74" i="7"/>
  <c r="AB74" i="7"/>
  <c r="P74" i="7"/>
  <c r="T74" i="7" s="1"/>
  <c r="W74" i="7" s="1"/>
  <c r="O74" i="7"/>
  <c r="V74" i="7" s="1"/>
  <c r="N74" i="7"/>
  <c r="Q74" i="7" s="1"/>
  <c r="AK73" i="7"/>
  <c r="AB73" i="7"/>
  <c r="AC73" i="7" s="1"/>
  <c r="P73" i="7"/>
  <c r="T73" i="7" s="1"/>
  <c r="W73" i="7" s="1"/>
  <c r="O73" i="7"/>
  <c r="Q73" i="7" s="1"/>
  <c r="N73" i="7"/>
  <c r="U73" i="7" s="1"/>
  <c r="AK72" i="7"/>
  <c r="AB72" i="7"/>
  <c r="AC72" i="7" s="1"/>
  <c r="P72" i="7"/>
  <c r="T72" i="7" s="1"/>
  <c r="W72" i="7" s="1"/>
  <c r="O72" i="7"/>
  <c r="V72" i="7" s="1"/>
  <c r="N72" i="7"/>
  <c r="Q72" i="7" s="1"/>
  <c r="AK71" i="7"/>
  <c r="AB71" i="7"/>
  <c r="AC71" i="7" s="1"/>
  <c r="P71" i="7"/>
  <c r="O71" i="7"/>
  <c r="V71" i="7" s="1"/>
  <c r="N71" i="7"/>
  <c r="U71" i="7" s="1"/>
  <c r="AM70" i="7"/>
  <c r="AK70" i="7"/>
  <c r="AB70" i="7"/>
  <c r="AC70" i="7" s="1"/>
  <c r="P70" i="7"/>
  <c r="O70" i="7"/>
  <c r="V70" i="7" s="1"/>
  <c r="N70" i="7"/>
  <c r="U70" i="7" s="1"/>
  <c r="AM69" i="7"/>
  <c r="AK69" i="7"/>
  <c r="AB69" i="7"/>
  <c r="AC69" i="7" s="1"/>
  <c r="P69" i="7"/>
  <c r="O69" i="7"/>
  <c r="V69" i="7" s="1"/>
  <c r="N69" i="7"/>
  <c r="U69" i="7" s="1"/>
  <c r="AK68" i="7"/>
  <c r="AC68" i="7"/>
  <c r="AB68" i="7"/>
  <c r="P68" i="7"/>
  <c r="T68" i="7" s="1"/>
  <c r="W68" i="7" s="1"/>
  <c r="O68" i="7"/>
  <c r="V68" i="7" s="1"/>
  <c r="N68" i="7"/>
  <c r="U68" i="7" s="1"/>
  <c r="AK67" i="7"/>
  <c r="AB67" i="7"/>
  <c r="AC67" i="7" s="1"/>
  <c r="V67" i="7"/>
  <c r="T67" i="7"/>
  <c r="W67" i="7" s="1"/>
  <c r="Q67" i="7"/>
  <c r="P67" i="7"/>
  <c r="O67" i="7"/>
  <c r="N67" i="7"/>
  <c r="U67" i="7" s="1"/>
  <c r="AK66" i="7"/>
  <c r="AC66" i="7"/>
  <c r="AB66" i="7"/>
  <c r="P66" i="7"/>
  <c r="U66" i="7" s="1"/>
  <c r="O66" i="7"/>
  <c r="V66" i="7" s="1"/>
  <c r="N66" i="7"/>
  <c r="Q66" i="7" s="1"/>
  <c r="AK65" i="7"/>
  <c r="AB65" i="7"/>
  <c r="AC65" i="7" s="1"/>
  <c r="T65" i="7"/>
  <c r="W65" i="7" s="1"/>
  <c r="Q65" i="7"/>
  <c r="P65" i="7"/>
  <c r="O65" i="7"/>
  <c r="V65" i="7" s="1"/>
  <c r="N65" i="7"/>
  <c r="U65" i="7" s="1"/>
  <c r="AK64" i="7"/>
  <c r="AC64" i="7"/>
  <c r="AB64" i="7"/>
  <c r="P64" i="7"/>
  <c r="T64" i="7" s="1"/>
  <c r="W64" i="7" s="1"/>
  <c r="O64" i="7"/>
  <c r="V64" i="7" s="1"/>
  <c r="N64" i="7"/>
  <c r="Q64" i="7" s="1"/>
  <c r="AK63" i="7"/>
  <c r="AB63" i="7"/>
  <c r="AC63" i="7" s="1"/>
  <c r="P63" i="7"/>
  <c r="O63" i="7"/>
  <c r="Q63" i="7" s="1"/>
  <c r="N63" i="7"/>
  <c r="U63" i="7" s="1"/>
  <c r="AM62" i="7"/>
  <c r="AK62" i="7"/>
  <c r="AB62" i="7"/>
  <c r="AC62" i="7" s="1"/>
  <c r="P62" i="7"/>
  <c r="O62" i="7"/>
  <c r="Q62" i="7" s="1"/>
  <c r="N62" i="7"/>
  <c r="U62" i="7" s="1"/>
  <c r="AM61" i="7"/>
  <c r="AK61" i="7"/>
  <c r="AB61" i="7"/>
  <c r="AC61" i="7" s="1"/>
  <c r="Q61" i="7"/>
  <c r="P61" i="7"/>
  <c r="O61" i="7"/>
  <c r="V61" i="7" s="1"/>
  <c r="N61" i="7"/>
  <c r="U61" i="7" s="1"/>
  <c r="AK60" i="7"/>
  <c r="AC60" i="7"/>
  <c r="AB60" i="7"/>
  <c r="P60" i="7"/>
  <c r="T60" i="7" s="1"/>
  <c r="W60" i="7" s="1"/>
  <c r="O60" i="7"/>
  <c r="V60" i="7" s="1"/>
  <c r="N60" i="7"/>
  <c r="Q60" i="7" s="1"/>
  <c r="AK59" i="7"/>
  <c r="AB59" i="7"/>
  <c r="AC59" i="7" s="1"/>
  <c r="P59" i="7"/>
  <c r="O59" i="7"/>
  <c r="V59" i="7" s="1"/>
  <c r="N59" i="7"/>
  <c r="U59" i="7" s="1"/>
  <c r="AK58" i="7"/>
  <c r="AC58" i="7"/>
  <c r="AB58" i="7"/>
  <c r="P58" i="7"/>
  <c r="V58" i="7" s="1"/>
  <c r="O58" i="7"/>
  <c r="N58" i="7"/>
  <c r="U58" i="7" s="1"/>
  <c r="AK57" i="7"/>
  <c r="AB57" i="7"/>
  <c r="AC57" i="7" s="1"/>
  <c r="V57" i="7"/>
  <c r="U57" i="7"/>
  <c r="T57" i="7"/>
  <c r="W57" i="7" s="1"/>
  <c r="Q57" i="7"/>
  <c r="P57" i="7"/>
  <c r="O57" i="7"/>
  <c r="N57" i="7"/>
  <c r="AK56" i="7"/>
  <c r="AC56" i="7"/>
  <c r="AB56" i="7"/>
  <c r="U56" i="7"/>
  <c r="P56" i="7"/>
  <c r="T56" i="7" s="1"/>
  <c r="W56" i="7" s="1"/>
  <c r="O56" i="7"/>
  <c r="V56" i="7" s="1"/>
  <c r="N56" i="7"/>
  <c r="Q56" i="7" s="1"/>
  <c r="AK55" i="7"/>
  <c r="AB55" i="7"/>
  <c r="AC55" i="7" s="1"/>
  <c r="T55" i="7"/>
  <c r="W55" i="7" s="1"/>
  <c r="Q55" i="7"/>
  <c r="P55" i="7"/>
  <c r="O55" i="7"/>
  <c r="V55" i="7" s="1"/>
  <c r="N55" i="7"/>
  <c r="U55" i="7" s="1"/>
  <c r="AM54" i="7"/>
  <c r="AK54" i="7"/>
  <c r="AB54" i="7"/>
  <c r="AC54" i="7" s="1"/>
  <c r="T54" i="7"/>
  <c r="W54" i="7" s="1"/>
  <c r="Q54" i="7"/>
  <c r="P54" i="7"/>
  <c r="O54" i="7"/>
  <c r="V54" i="7" s="1"/>
  <c r="N54" i="7"/>
  <c r="U54" i="7" s="1"/>
  <c r="AM53" i="7"/>
  <c r="AK53" i="7"/>
  <c r="AB53" i="7"/>
  <c r="AC53" i="7" s="1"/>
  <c r="T53" i="7"/>
  <c r="W53" i="7" s="1"/>
  <c r="Q53" i="7"/>
  <c r="P53" i="7"/>
  <c r="O53" i="7"/>
  <c r="V53" i="7" s="1"/>
  <c r="N53" i="7"/>
  <c r="U53" i="7" s="1"/>
  <c r="AK52" i="7"/>
  <c r="AC52" i="7"/>
  <c r="AB52" i="7"/>
  <c r="P52" i="7"/>
  <c r="T52" i="7" s="1"/>
  <c r="W52" i="7" s="1"/>
  <c r="O52" i="7"/>
  <c r="N52" i="7"/>
  <c r="Q52" i="7" s="1"/>
  <c r="AK51" i="7"/>
  <c r="AB51" i="7"/>
  <c r="AC51" i="7" s="1"/>
  <c r="Q51" i="7"/>
  <c r="P51" i="7"/>
  <c r="U51" i="7" s="1"/>
  <c r="O51" i="7"/>
  <c r="V51" i="7" s="1"/>
  <c r="N51" i="7"/>
  <c r="AK50" i="7"/>
  <c r="AC50" i="7"/>
  <c r="AB50" i="7"/>
  <c r="P50" i="7"/>
  <c r="T50" i="7" s="1"/>
  <c r="W50" i="7" s="1"/>
  <c r="O50" i="7"/>
  <c r="V50" i="7" s="1"/>
  <c r="N50" i="7"/>
  <c r="Q50" i="7" s="1"/>
  <c r="AK49" i="7"/>
  <c r="AB49" i="7"/>
  <c r="AC49" i="7" s="1"/>
  <c r="P49" i="7"/>
  <c r="O49" i="7"/>
  <c r="V49" i="7" s="1"/>
  <c r="N49" i="7"/>
  <c r="U49" i="7" s="1"/>
  <c r="AK48" i="7"/>
  <c r="AC48" i="7"/>
  <c r="AB48" i="7"/>
  <c r="P48" i="7"/>
  <c r="V48" i="7" s="1"/>
  <c r="O48" i="7"/>
  <c r="N48" i="7"/>
  <c r="U48" i="7" s="1"/>
  <c r="AK47" i="7"/>
  <c r="AB47" i="7"/>
  <c r="AC47" i="7" s="1"/>
  <c r="V47" i="7"/>
  <c r="T47" i="7"/>
  <c r="W47" i="7" s="1"/>
  <c r="Q47" i="7"/>
  <c r="P47" i="7"/>
  <c r="U47" i="7" s="1"/>
  <c r="O47" i="7"/>
  <c r="N47" i="7"/>
  <c r="AM46" i="7"/>
  <c r="AK46" i="7"/>
  <c r="AB46" i="7"/>
  <c r="AC46" i="7" s="1"/>
  <c r="V46" i="7"/>
  <c r="T46" i="7"/>
  <c r="W46" i="7" s="1"/>
  <c r="Q46" i="7"/>
  <c r="P46" i="7"/>
  <c r="U46" i="7" s="1"/>
  <c r="O46" i="7"/>
  <c r="N46" i="7"/>
  <c r="AM45" i="7"/>
  <c r="AK45" i="7"/>
  <c r="AB45" i="7"/>
  <c r="AC45" i="7" s="1"/>
  <c r="V45" i="7"/>
  <c r="T45" i="7"/>
  <c r="W45" i="7" s="1"/>
  <c r="Q45" i="7"/>
  <c r="P45" i="7"/>
  <c r="U45" i="7" s="1"/>
  <c r="O45" i="7"/>
  <c r="N45" i="7"/>
  <c r="AK44" i="7"/>
  <c r="AC44" i="7"/>
  <c r="AB44" i="7"/>
  <c r="U44" i="7"/>
  <c r="P44" i="7"/>
  <c r="T44" i="7" s="1"/>
  <c r="W44" i="7" s="1"/>
  <c r="O44" i="7"/>
  <c r="V44" i="7" s="1"/>
  <c r="N44" i="7"/>
  <c r="Q44" i="7" s="1"/>
  <c r="AK43" i="7"/>
  <c r="AB43" i="7"/>
  <c r="AC43" i="7" s="1"/>
  <c r="T43" i="7"/>
  <c r="W43" i="7" s="1"/>
  <c r="Q43" i="7"/>
  <c r="P43" i="7"/>
  <c r="O43" i="7"/>
  <c r="V43" i="7" s="1"/>
  <c r="N43" i="7"/>
  <c r="U43" i="7" s="1"/>
  <c r="AK42" i="7"/>
  <c r="AC42" i="7"/>
  <c r="AB42" i="7"/>
  <c r="P42" i="7"/>
  <c r="T42" i="7" s="1"/>
  <c r="W42" i="7" s="1"/>
  <c r="O42" i="7"/>
  <c r="N42" i="7"/>
  <c r="Q42" i="7" s="1"/>
  <c r="AK41" i="7"/>
  <c r="AB41" i="7"/>
  <c r="AC41" i="7" s="1"/>
  <c r="U41" i="7"/>
  <c r="Q41" i="7"/>
  <c r="P41" i="7"/>
  <c r="O41" i="7"/>
  <c r="V41" i="7" s="1"/>
  <c r="N41" i="7"/>
  <c r="AK40" i="7"/>
  <c r="AC40" i="7"/>
  <c r="AB40" i="7"/>
  <c r="P40" i="7"/>
  <c r="T40" i="7" s="1"/>
  <c r="W40" i="7" s="1"/>
  <c r="O40" i="7"/>
  <c r="V40" i="7" s="1"/>
  <c r="N40" i="7"/>
  <c r="Q40" i="7" s="1"/>
  <c r="AK39" i="7"/>
  <c r="AB39" i="7"/>
  <c r="AC39" i="7" s="1"/>
  <c r="P39" i="7"/>
  <c r="O39" i="7"/>
  <c r="V39" i="7" s="1"/>
  <c r="N39" i="7"/>
  <c r="U39" i="7" s="1"/>
  <c r="AM38" i="7"/>
  <c r="AK38" i="7"/>
  <c r="AB38" i="7"/>
  <c r="AC38" i="7" s="1"/>
  <c r="P38" i="7"/>
  <c r="O38" i="7"/>
  <c r="V38" i="7" s="1"/>
  <c r="N38" i="7"/>
  <c r="U38" i="7" s="1"/>
  <c r="AM37" i="7"/>
  <c r="AK37" i="7"/>
  <c r="AB37" i="7"/>
  <c r="AC37" i="7" s="1"/>
  <c r="P37" i="7"/>
  <c r="O37" i="7"/>
  <c r="V37" i="7" s="1"/>
  <c r="N37" i="7"/>
  <c r="U37" i="7" s="1"/>
  <c r="AK36" i="7"/>
  <c r="AC36" i="7"/>
  <c r="AB36" i="7"/>
  <c r="P36" i="7"/>
  <c r="V36" i="7" s="1"/>
  <c r="O36" i="7"/>
  <c r="N36" i="7"/>
  <c r="U36" i="7" s="1"/>
  <c r="AK35" i="7"/>
  <c r="AB35" i="7"/>
  <c r="AC35" i="7" s="1"/>
  <c r="V35" i="7"/>
  <c r="T35" i="7"/>
  <c r="W35" i="7" s="1"/>
  <c r="Q35" i="7"/>
  <c r="P35" i="7"/>
  <c r="U35" i="7" s="1"/>
  <c r="O35" i="7"/>
  <c r="N35" i="7"/>
  <c r="AK34" i="7"/>
  <c r="AC34" i="7"/>
  <c r="AB34" i="7"/>
  <c r="U34" i="7"/>
  <c r="P34" i="7"/>
  <c r="T34" i="7" s="1"/>
  <c r="W34" i="7" s="1"/>
  <c r="O34" i="7"/>
  <c r="V34" i="7" s="1"/>
  <c r="N34" i="7"/>
  <c r="Q34" i="7" s="1"/>
  <c r="AK33" i="7"/>
  <c r="AB33" i="7"/>
  <c r="AC33" i="7" s="1"/>
  <c r="T33" i="7"/>
  <c r="W33" i="7" s="1"/>
  <c r="Q33" i="7"/>
  <c r="P33" i="7"/>
  <c r="O33" i="7"/>
  <c r="V33" i="7" s="1"/>
  <c r="N33" i="7"/>
  <c r="U33" i="7" s="1"/>
  <c r="AK32" i="7"/>
  <c r="AC32" i="7"/>
  <c r="AB32" i="7"/>
  <c r="P32" i="7"/>
  <c r="T32" i="7" s="1"/>
  <c r="W32" i="7" s="1"/>
  <c r="O32" i="7"/>
  <c r="N32" i="7"/>
  <c r="Q32" i="7" s="1"/>
  <c r="AK31" i="7"/>
  <c r="AB31" i="7"/>
  <c r="AC31" i="7" s="1"/>
  <c r="Q31" i="7"/>
  <c r="P31" i="7"/>
  <c r="U31" i="7" s="1"/>
  <c r="O31" i="7"/>
  <c r="V31" i="7" s="1"/>
  <c r="N31" i="7"/>
  <c r="AM30" i="7"/>
  <c r="AK30" i="7"/>
  <c r="AB30" i="7"/>
  <c r="AC30" i="7" s="1"/>
  <c r="Q30" i="7"/>
  <c r="P30" i="7"/>
  <c r="U30" i="7" s="1"/>
  <c r="O30" i="7"/>
  <c r="V30" i="7" s="1"/>
  <c r="N30" i="7"/>
  <c r="AM29" i="7"/>
  <c r="AK29" i="7"/>
  <c r="AB29" i="7"/>
  <c r="AC29" i="7" s="1"/>
  <c r="Q29" i="7"/>
  <c r="P29" i="7"/>
  <c r="U29" i="7" s="1"/>
  <c r="O29" i="7"/>
  <c r="V29" i="7" s="1"/>
  <c r="N29" i="7"/>
  <c r="AK28" i="7"/>
  <c r="AC28" i="7"/>
  <c r="AB28" i="7"/>
  <c r="P28" i="7"/>
  <c r="T28" i="7" s="1"/>
  <c r="W28" i="7" s="1"/>
  <c r="O28" i="7"/>
  <c r="V28" i="7" s="1"/>
  <c r="N28" i="7"/>
  <c r="Q28" i="7" s="1"/>
  <c r="AK27" i="7"/>
  <c r="AB27" i="7"/>
  <c r="AC27" i="7" s="1"/>
  <c r="P27" i="7"/>
  <c r="O27" i="7"/>
  <c r="V27" i="7" s="1"/>
  <c r="N27" i="7"/>
  <c r="U27" i="7" s="1"/>
  <c r="AK26" i="7"/>
  <c r="AC26" i="7"/>
  <c r="AB26" i="7"/>
  <c r="P26" i="7"/>
  <c r="V26" i="7" s="1"/>
  <c r="O26" i="7"/>
  <c r="N26" i="7"/>
  <c r="U26" i="7" s="1"/>
  <c r="AK25" i="7"/>
  <c r="AB25" i="7"/>
  <c r="AC25" i="7" s="1"/>
  <c r="V25" i="7"/>
  <c r="U25" i="7"/>
  <c r="T25" i="7"/>
  <c r="W25" i="7" s="1"/>
  <c r="Q25" i="7"/>
  <c r="P25" i="7"/>
  <c r="O25" i="7"/>
  <c r="N25" i="7"/>
  <c r="AK24" i="7"/>
  <c r="AC24" i="7"/>
  <c r="AB24" i="7"/>
  <c r="U24" i="7"/>
  <c r="P24" i="7"/>
  <c r="T24" i="7" s="1"/>
  <c r="W24" i="7" s="1"/>
  <c r="O24" i="7"/>
  <c r="V24" i="7" s="1"/>
  <c r="N24" i="7"/>
  <c r="Q24" i="7" s="1"/>
  <c r="AK23" i="7"/>
  <c r="AB23" i="7"/>
  <c r="AC23" i="7" s="1"/>
  <c r="T23" i="7"/>
  <c r="W23" i="7" s="1"/>
  <c r="Q23" i="7"/>
  <c r="P23" i="7"/>
  <c r="O23" i="7"/>
  <c r="V23" i="7" s="1"/>
  <c r="N23" i="7"/>
  <c r="U23" i="7" s="1"/>
  <c r="AM22" i="7"/>
  <c r="AK22" i="7"/>
  <c r="AB22" i="7"/>
  <c r="AC22" i="7" s="1"/>
  <c r="T22" i="7"/>
  <c r="W22" i="7" s="1"/>
  <c r="Q22" i="7"/>
  <c r="P22" i="7"/>
  <c r="O22" i="7"/>
  <c r="V22" i="7" s="1"/>
  <c r="N22" i="7"/>
  <c r="U22" i="7" s="1"/>
  <c r="AM21" i="7"/>
  <c r="AK21" i="7"/>
  <c r="AB21" i="7"/>
  <c r="AC21" i="7" s="1"/>
  <c r="T21" i="7"/>
  <c r="W21" i="7" s="1"/>
  <c r="Q21" i="7"/>
  <c r="P21" i="7"/>
  <c r="O21" i="7"/>
  <c r="V21" i="7" s="1"/>
  <c r="N21" i="7"/>
  <c r="U21" i="7" s="1"/>
  <c r="AM20" i="7"/>
  <c r="AK20" i="7"/>
  <c r="AB20" i="7"/>
  <c r="AC20" i="7" s="1"/>
  <c r="T20" i="7"/>
  <c r="W20" i="7" s="1"/>
  <c r="Q20" i="7"/>
  <c r="P20" i="7"/>
  <c r="O20" i="7"/>
  <c r="V20" i="7" s="1"/>
  <c r="N20" i="7"/>
  <c r="U20" i="7" s="1"/>
  <c r="AK19" i="7"/>
  <c r="AC19" i="7"/>
  <c r="AB19" i="7"/>
  <c r="P19" i="7"/>
  <c r="T19" i="7" s="1"/>
  <c r="W19" i="7" s="1"/>
  <c r="O19" i="7"/>
  <c r="N19" i="7"/>
  <c r="Q19" i="7" s="1"/>
  <c r="AK18" i="7"/>
  <c r="AB18" i="7"/>
  <c r="AC18" i="7" s="1"/>
  <c r="Q18" i="7"/>
  <c r="P18" i="7"/>
  <c r="U18" i="7" s="1"/>
  <c r="O18" i="7"/>
  <c r="V18" i="7" s="1"/>
  <c r="N18" i="7"/>
  <c r="AK17" i="7"/>
  <c r="AC17" i="7"/>
  <c r="AB17" i="7"/>
  <c r="P17" i="7"/>
  <c r="P4" i="7" s="1"/>
  <c r="O17" i="7"/>
  <c r="V17" i="7" s="1"/>
  <c r="N17" i="7"/>
  <c r="Q17" i="7" s="1"/>
  <c r="AK16" i="7"/>
  <c r="AB16" i="7"/>
  <c r="AC16" i="7" s="1"/>
  <c r="P16" i="7"/>
  <c r="O16" i="7"/>
  <c r="V16" i="7" s="1"/>
  <c r="N16" i="7"/>
  <c r="U16" i="7" s="1"/>
  <c r="AK15" i="7"/>
  <c r="AC15" i="7"/>
  <c r="AB15" i="7"/>
  <c r="P15" i="7"/>
  <c r="T15" i="7" s="1"/>
  <c r="W15" i="7" s="1"/>
  <c r="O15" i="7"/>
  <c r="V15" i="7" s="1"/>
  <c r="N15" i="7"/>
  <c r="U15" i="7" s="1"/>
  <c r="AM14" i="7"/>
  <c r="AK14" i="7"/>
  <c r="AC14" i="7"/>
  <c r="AB14" i="7"/>
  <c r="P14" i="7"/>
  <c r="O14" i="7"/>
  <c r="V14" i="7" s="1"/>
  <c r="N14" i="7"/>
  <c r="AM13" i="7"/>
  <c r="AK13" i="7"/>
  <c r="AC13" i="7"/>
  <c r="AB13" i="7"/>
  <c r="P13" i="7"/>
  <c r="O13" i="7"/>
  <c r="V13" i="7" s="1"/>
  <c r="N13" i="7"/>
  <c r="AM12" i="7"/>
  <c r="AK12" i="7"/>
  <c r="AC12" i="7"/>
  <c r="AB12" i="7"/>
  <c r="P12" i="7"/>
  <c r="O12" i="7"/>
  <c r="V12" i="7" s="1"/>
  <c r="N12" i="7"/>
  <c r="AK11" i="7"/>
  <c r="AB11" i="7"/>
  <c r="AC11" i="7" s="1"/>
  <c r="V11" i="7"/>
  <c r="T11" i="7"/>
  <c r="W11" i="7" s="1"/>
  <c r="Q11" i="7"/>
  <c r="P11" i="7"/>
  <c r="O11" i="7"/>
  <c r="N11" i="7"/>
  <c r="U11" i="7" s="1"/>
  <c r="O6" i="7"/>
  <c r="J6" i="7"/>
  <c r="I6" i="7"/>
  <c r="H6" i="7"/>
  <c r="G6" i="7"/>
  <c r="F6" i="7"/>
  <c r="E6" i="7"/>
  <c r="D6" i="7"/>
  <c r="C6" i="7"/>
  <c r="J5" i="7"/>
  <c r="I5" i="7"/>
  <c r="H5" i="7"/>
  <c r="G5" i="7"/>
  <c r="F5" i="7"/>
  <c r="E5" i="7"/>
  <c r="D5" i="7"/>
  <c r="C5" i="7"/>
  <c r="AF4" i="7"/>
  <c r="J4" i="7"/>
  <c r="I4" i="7"/>
  <c r="H4" i="7"/>
  <c r="G4" i="7"/>
  <c r="F4" i="7"/>
  <c r="E4" i="7"/>
  <c r="D4" i="7"/>
  <c r="C4" i="7"/>
  <c r="AF3" i="7"/>
  <c r="V3" i="7"/>
  <c r="V3" i="1"/>
  <c r="AF4" i="1"/>
  <c r="AF3" i="1"/>
  <c r="AB75" i="1"/>
  <c r="AC75" i="1" s="1"/>
  <c r="AB74" i="1"/>
  <c r="AC74" i="1" s="1"/>
  <c r="AB73" i="1"/>
  <c r="AC73" i="1" s="1"/>
  <c r="AB72" i="1"/>
  <c r="AC72" i="1" s="1"/>
  <c r="AB71" i="1"/>
  <c r="AC71" i="1" s="1"/>
  <c r="AB70" i="1"/>
  <c r="AC70" i="1" s="1"/>
  <c r="AB69" i="1"/>
  <c r="AC69" i="1" s="1"/>
  <c r="AB68" i="1"/>
  <c r="AC68" i="1" s="1"/>
  <c r="AB67" i="1"/>
  <c r="AC67" i="1" s="1"/>
  <c r="AB66" i="1"/>
  <c r="AC66" i="1" s="1"/>
  <c r="V66" i="1"/>
  <c r="AB65" i="1"/>
  <c r="AC65" i="1" s="1"/>
  <c r="AB64" i="1"/>
  <c r="AC64" i="1" s="1"/>
  <c r="AB63" i="1"/>
  <c r="AC63" i="1" s="1"/>
  <c r="AB62" i="1"/>
  <c r="AC62" i="1" s="1"/>
  <c r="AB61" i="1"/>
  <c r="AC61" i="1" s="1"/>
  <c r="AB60" i="1"/>
  <c r="AC60" i="1" s="1"/>
  <c r="AB59" i="1"/>
  <c r="AC59" i="1" s="1"/>
  <c r="AB58" i="1"/>
  <c r="AC58" i="1" s="1"/>
  <c r="AB57" i="1"/>
  <c r="AC57" i="1" s="1"/>
  <c r="AB56" i="1"/>
  <c r="AC56" i="1" s="1"/>
  <c r="AB55" i="1"/>
  <c r="AC55" i="1" s="1"/>
  <c r="AB54" i="1"/>
  <c r="AC54" i="1" s="1"/>
  <c r="AB53" i="1"/>
  <c r="AC53" i="1" s="1"/>
  <c r="AB52" i="1"/>
  <c r="AC52" i="1" s="1"/>
  <c r="AB51" i="1"/>
  <c r="AC51" i="1" s="1"/>
  <c r="AB50" i="1"/>
  <c r="AC50" i="1" s="1"/>
  <c r="AB49" i="1"/>
  <c r="AC49" i="1" s="1"/>
  <c r="AB48" i="1"/>
  <c r="AC48" i="1" s="1"/>
  <c r="AB47" i="1"/>
  <c r="AC47" i="1" s="1"/>
  <c r="AB46" i="1"/>
  <c r="AC46" i="1" s="1"/>
  <c r="AB45" i="1"/>
  <c r="AC45" i="1" s="1"/>
  <c r="AB44" i="1"/>
  <c r="AC44" i="1" s="1"/>
  <c r="AB43" i="1"/>
  <c r="AC43" i="1" s="1"/>
  <c r="AB42" i="1"/>
  <c r="AC42" i="1" s="1"/>
  <c r="AB41" i="1"/>
  <c r="AC41" i="1" s="1"/>
  <c r="AB40" i="1"/>
  <c r="AC40" i="1" s="1"/>
  <c r="AB39" i="1"/>
  <c r="AC39" i="1" s="1"/>
  <c r="AB38" i="1"/>
  <c r="AC38" i="1" s="1"/>
  <c r="AB37" i="1"/>
  <c r="AC37" i="1" s="1"/>
  <c r="AB36" i="1"/>
  <c r="AC36" i="1" s="1"/>
  <c r="AB35" i="1"/>
  <c r="AC35" i="1" s="1"/>
  <c r="AB34" i="1"/>
  <c r="AC34" i="1" s="1"/>
  <c r="AB33" i="1"/>
  <c r="AC33" i="1" s="1"/>
  <c r="AB32" i="1"/>
  <c r="AC32" i="1" s="1"/>
  <c r="AB31" i="1"/>
  <c r="AC31" i="1" s="1"/>
  <c r="AB30" i="1"/>
  <c r="AC30" i="1" s="1"/>
  <c r="AB29" i="1"/>
  <c r="AC29" i="1" s="1"/>
  <c r="AB28" i="1"/>
  <c r="AC28" i="1" s="1"/>
  <c r="AB27" i="1"/>
  <c r="AC27" i="1" s="1"/>
  <c r="AB26" i="1"/>
  <c r="AC26" i="1" s="1"/>
  <c r="AB25" i="1"/>
  <c r="AC25" i="1" s="1"/>
  <c r="AB24" i="1"/>
  <c r="AC24" i="1" s="1"/>
  <c r="AB23" i="1"/>
  <c r="AC23" i="1" s="1"/>
  <c r="AB22" i="1"/>
  <c r="AC22" i="1" s="1"/>
  <c r="AB21" i="1"/>
  <c r="AC21" i="1" s="1"/>
  <c r="AB20" i="1"/>
  <c r="AC20" i="1" s="1"/>
  <c r="AB19" i="1"/>
  <c r="AC19" i="1" s="1"/>
  <c r="AB18" i="1"/>
  <c r="AC18" i="1" s="1"/>
  <c r="AB17" i="1"/>
  <c r="AC17" i="1" s="1"/>
  <c r="AB16" i="1"/>
  <c r="AC16" i="1" s="1"/>
  <c r="AB15" i="1"/>
  <c r="AC15" i="1" s="1"/>
  <c r="AB14" i="1"/>
  <c r="AC14" i="1" s="1"/>
  <c r="AB13" i="1"/>
  <c r="AC13" i="1" s="1"/>
  <c r="AB12" i="1"/>
  <c r="AC12" i="1" s="1"/>
  <c r="AB11" i="1"/>
  <c r="AC11" i="1" s="1"/>
  <c r="AM66" i="1"/>
  <c r="P66" i="1"/>
  <c r="U66" i="1" s="1"/>
  <c r="O66" i="1"/>
  <c r="N66" i="1"/>
  <c r="AG50" i="9" l="1"/>
  <c r="AH50" i="9"/>
  <c r="AI50" i="9"/>
  <c r="Y41" i="9"/>
  <c r="Z41" i="9" s="1"/>
  <c r="Y42" i="9"/>
  <c r="Z42" i="9" s="1"/>
  <c r="Y21" i="9"/>
  <c r="Z21" i="9" s="1"/>
  <c r="Y23" i="9"/>
  <c r="Z23" i="9" s="1"/>
  <c r="Y31" i="9"/>
  <c r="Z31" i="9" s="1"/>
  <c r="Y32" i="9"/>
  <c r="Z32" i="9" s="1"/>
  <c r="Y33" i="9"/>
  <c r="Z33" i="9" s="1"/>
  <c r="Y40" i="9"/>
  <c r="Z40" i="9" s="1"/>
  <c r="Y22" i="9"/>
  <c r="Z22" i="9" s="1"/>
  <c r="Y12" i="9"/>
  <c r="Z12" i="9" s="1"/>
  <c r="P4" i="9"/>
  <c r="Q18" i="9"/>
  <c r="Q27" i="9"/>
  <c r="Q36" i="9"/>
  <c r="N6" i="9"/>
  <c r="O4" i="9"/>
  <c r="Q16" i="9"/>
  <c r="Q17" i="9"/>
  <c r="T19" i="9"/>
  <c r="W19" i="9" s="1"/>
  <c r="V21" i="9"/>
  <c r="V22" i="9"/>
  <c r="Q26" i="9"/>
  <c r="T28" i="9"/>
  <c r="W28" i="9" s="1"/>
  <c r="Q35" i="9"/>
  <c r="T37" i="9"/>
  <c r="W37" i="9" s="1"/>
  <c r="T38" i="9"/>
  <c r="W38" i="9" s="1"/>
  <c r="Q15" i="9"/>
  <c r="T18" i="9"/>
  <c r="W18" i="9" s="1"/>
  <c r="Q25" i="9"/>
  <c r="T27" i="9"/>
  <c r="W27" i="9" s="1"/>
  <c r="Q34" i="9"/>
  <c r="T36" i="9"/>
  <c r="W36" i="9" s="1"/>
  <c r="U38" i="9"/>
  <c r="Q43" i="9"/>
  <c r="O6" i="9"/>
  <c r="P6" i="9"/>
  <c r="Q13" i="9"/>
  <c r="Q14" i="9"/>
  <c r="T17" i="9"/>
  <c r="W17" i="9" s="1"/>
  <c r="Q24" i="9"/>
  <c r="Q11" i="9"/>
  <c r="AB6" i="9"/>
  <c r="AC11" i="9"/>
  <c r="AB6" i="8"/>
  <c r="T43" i="8"/>
  <c r="W43" i="8" s="1"/>
  <c r="T46" i="8"/>
  <c r="W46" i="8" s="1"/>
  <c r="Q52" i="8"/>
  <c r="Q57" i="8"/>
  <c r="T58" i="8"/>
  <c r="W58" i="8" s="1"/>
  <c r="T59" i="8"/>
  <c r="W59" i="8" s="1"/>
  <c r="T65" i="8"/>
  <c r="W65" i="8" s="1"/>
  <c r="U57" i="8"/>
  <c r="U59" i="8"/>
  <c r="T30" i="8"/>
  <c r="W30" i="8" s="1"/>
  <c r="Q47" i="8"/>
  <c r="Y47" i="8" s="1"/>
  <c r="Z47" i="8" s="1"/>
  <c r="T56" i="8"/>
  <c r="W56" i="8" s="1"/>
  <c r="Q72" i="8"/>
  <c r="T15" i="8"/>
  <c r="W15" i="8" s="1"/>
  <c r="T17" i="8"/>
  <c r="W17" i="8" s="1"/>
  <c r="T18" i="8"/>
  <c r="W18" i="8" s="1"/>
  <c r="T19" i="8"/>
  <c r="W19" i="8" s="1"/>
  <c r="Q33" i="8"/>
  <c r="Q34" i="8"/>
  <c r="Y34" i="8" s="1"/>
  <c r="Z34" i="8" s="1"/>
  <c r="U36" i="8"/>
  <c r="Q40" i="8"/>
  <c r="Q45" i="8"/>
  <c r="Y45" i="8" s="1"/>
  <c r="Z45" i="8" s="1"/>
  <c r="T48" i="8"/>
  <c r="W48" i="8" s="1"/>
  <c r="Q75" i="8"/>
  <c r="U75" i="8"/>
  <c r="Q24" i="8"/>
  <c r="Q25" i="8"/>
  <c r="Q26" i="8"/>
  <c r="Q27" i="8"/>
  <c r="V33" i="8"/>
  <c r="U44" i="8"/>
  <c r="V48" i="8"/>
  <c r="U49" i="8"/>
  <c r="Q66" i="8"/>
  <c r="T68" i="8"/>
  <c r="W68" i="8" s="1"/>
  <c r="U69" i="8"/>
  <c r="U70" i="8"/>
  <c r="T74" i="8"/>
  <c r="W74" i="8" s="1"/>
  <c r="V20" i="8"/>
  <c r="T20" i="8"/>
  <c r="W20" i="8" s="1"/>
  <c r="Q20" i="8"/>
  <c r="V21" i="8"/>
  <c r="T21" i="8"/>
  <c r="W21" i="8" s="1"/>
  <c r="Q21" i="8"/>
  <c r="V22" i="8"/>
  <c r="T22" i="8"/>
  <c r="W22" i="8" s="1"/>
  <c r="Q22" i="8"/>
  <c r="V23" i="8"/>
  <c r="T23" i="8"/>
  <c r="W23" i="8" s="1"/>
  <c r="Q23" i="8"/>
  <c r="Y72" i="8"/>
  <c r="Z72" i="8" s="1"/>
  <c r="Y65" i="8"/>
  <c r="Z65" i="8" s="1"/>
  <c r="V71" i="8"/>
  <c r="U71" i="8"/>
  <c r="T71" i="8"/>
  <c r="W71" i="8" s="1"/>
  <c r="Q71" i="8"/>
  <c r="T32" i="8"/>
  <c r="W32" i="8" s="1"/>
  <c r="Q32" i="8"/>
  <c r="V32" i="8"/>
  <c r="Y25" i="8"/>
  <c r="Z25" i="8" s="1"/>
  <c r="U32" i="8"/>
  <c r="Y33" i="8"/>
  <c r="Z33" i="8" s="1"/>
  <c r="Y48" i="8"/>
  <c r="Z48" i="8" s="1"/>
  <c r="Y52" i="8"/>
  <c r="Z52" i="8" s="1"/>
  <c r="V12" i="8"/>
  <c r="U12" i="8"/>
  <c r="Q12" i="8"/>
  <c r="AC11" i="8"/>
  <c r="V13" i="8"/>
  <c r="U13" i="8"/>
  <c r="Q13" i="8"/>
  <c r="Y26" i="8"/>
  <c r="Z26" i="8" s="1"/>
  <c r="V37" i="8"/>
  <c r="T37" i="8"/>
  <c r="W37" i="8" s="1"/>
  <c r="Q37" i="8"/>
  <c r="V38" i="8"/>
  <c r="T38" i="8"/>
  <c r="W38" i="8" s="1"/>
  <c r="Q38" i="8"/>
  <c r="V39" i="8"/>
  <c r="T39" i="8"/>
  <c r="W39" i="8" s="1"/>
  <c r="Q39" i="8"/>
  <c r="V51" i="8"/>
  <c r="U51" i="8"/>
  <c r="T51" i="8"/>
  <c r="W51" i="8" s="1"/>
  <c r="Q51" i="8"/>
  <c r="T12" i="8"/>
  <c r="W12" i="8" s="1"/>
  <c r="Y24" i="8"/>
  <c r="Z24" i="8" s="1"/>
  <c r="Y27" i="8"/>
  <c r="Z27" i="8" s="1"/>
  <c r="Y29" i="8"/>
  <c r="Z29" i="8" s="1"/>
  <c r="Y30" i="8"/>
  <c r="Z30" i="8" s="1"/>
  <c r="Y31" i="8"/>
  <c r="Z31" i="8" s="1"/>
  <c r="U37" i="8"/>
  <c r="U38" i="8"/>
  <c r="U39" i="8"/>
  <c r="Y40" i="8"/>
  <c r="Z40" i="8" s="1"/>
  <c r="Y42" i="8"/>
  <c r="Z42" i="8" s="1"/>
  <c r="Y43" i="8"/>
  <c r="Z43" i="8" s="1"/>
  <c r="V50" i="8"/>
  <c r="U50" i="8"/>
  <c r="T50" i="8"/>
  <c r="W50" i="8" s="1"/>
  <c r="Q50" i="8"/>
  <c r="Y63" i="8"/>
  <c r="Z63" i="8" s="1"/>
  <c r="Y74" i="8"/>
  <c r="Z74" i="8" s="1"/>
  <c r="V16" i="8"/>
  <c r="Q16" i="8"/>
  <c r="V62" i="8"/>
  <c r="U62" i="8"/>
  <c r="T62" i="8"/>
  <c r="W62" i="8" s="1"/>
  <c r="Q62" i="8"/>
  <c r="T16" i="8"/>
  <c r="W16" i="8" s="1"/>
  <c r="Y36" i="8"/>
  <c r="Z36" i="8" s="1"/>
  <c r="Y56" i="8"/>
  <c r="Z56" i="8" s="1"/>
  <c r="V61" i="8"/>
  <c r="U61" i="8"/>
  <c r="T61" i="8"/>
  <c r="W61" i="8" s="1"/>
  <c r="Q61" i="8"/>
  <c r="T28" i="8"/>
  <c r="W28" i="8" s="1"/>
  <c r="U29" i="8"/>
  <c r="U30" i="8"/>
  <c r="U31" i="8"/>
  <c r="T41" i="8"/>
  <c r="W41" i="8" s="1"/>
  <c r="U42" i="8"/>
  <c r="U43" i="8"/>
  <c r="V44" i="8"/>
  <c r="T53" i="8"/>
  <c r="W53" i="8" s="1"/>
  <c r="T54" i="8"/>
  <c r="W54" i="8" s="1"/>
  <c r="T55" i="8"/>
  <c r="W55" i="8" s="1"/>
  <c r="U56" i="8"/>
  <c r="V57" i="8"/>
  <c r="T64" i="8"/>
  <c r="W64" i="8" s="1"/>
  <c r="U65" i="8"/>
  <c r="V66" i="8"/>
  <c r="T73" i="8"/>
  <c r="W73" i="8" s="1"/>
  <c r="U74" i="8"/>
  <c r="V75" i="8"/>
  <c r="P4" i="8"/>
  <c r="AB4" i="8"/>
  <c r="Q17" i="8"/>
  <c r="Q18" i="8"/>
  <c r="Q19" i="8"/>
  <c r="T24" i="8"/>
  <c r="W24" i="8" s="1"/>
  <c r="T25" i="8"/>
  <c r="W25" i="8" s="1"/>
  <c r="T26" i="8"/>
  <c r="W26" i="8" s="1"/>
  <c r="T27" i="8"/>
  <c r="W27" i="8" s="1"/>
  <c r="U28" i="8"/>
  <c r="V29" i="8"/>
  <c r="V30" i="8"/>
  <c r="V31" i="8"/>
  <c r="T40" i="8"/>
  <c r="W40" i="8" s="1"/>
  <c r="U41" i="8"/>
  <c r="V42" i="8"/>
  <c r="V43" i="8"/>
  <c r="Q49" i="8"/>
  <c r="T52" i="8"/>
  <c r="W52" i="8" s="1"/>
  <c r="U53" i="8"/>
  <c r="U54" i="8"/>
  <c r="U55" i="8"/>
  <c r="V56" i="8"/>
  <c r="Q60" i="8"/>
  <c r="T63" i="8"/>
  <c r="W63" i="8" s="1"/>
  <c r="U64" i="8"/>
  <c r="V65" i="8"/>
  <c r="Q69" i="8"/>
  <c r="Q70" i="8"/>
  <c r="T72" i="8"/>
  <c r="W72" i="8" s="1"/>
  <c r="U73" i="8"/>
  <c r="V74" i="8"/>
  <c r="Q14" i="8"/>
  <c r="Q15" i="8"/>
  <c r="AC16" i="8"/>
  <c r="V28" i="8"/>
  <c r="V41" i="8"/>
  <c r="U52" i="8"/>
  <c r="V53" i="8"/>
  <c r="V54" i="8"/>
  <c r="V55" i="8"/>
  <c r="Y57" i="8"/>
  <c r="Z57" i="8" s="1"/>
  <c r="Q59" i="8"/>
  <c r="V64" i="8"/>
  <c r="Y66" i="8"/>
  <c r="Z66" i="8" s="1"/>
  <c r="Q68" i="8"/>
  <c r="U72" i="8"/>
  <c r="V73" i="8"/>
  <c r="Y75" i="8"/>
  <c r="Z75" i="8" s="1"/>
  <c r="Q44" i="8"/>
  <c r="V14" i="8"/>
  <c r="O4" i="8"/>
  <c r="Y40" i="7"/>
  <c r="Z40" i="7" s="1"/>
  <c r="Y62" i="7"/>
  <c r="Z62" i="7" s="1"/>
  <c r="Y34" i="7"/>
  <c r="Z34" i="7" s="1"/>
  <c r="Y44" i="7"/>
  <c r="Z44" i="7" s="1"/>
  <c r="Y52" i="7"/>
  <c r="Z52" i="7" s="1"/>
  <c r="Y60" i="7"/>
  <c r="Z60" i="7" s="1"/>
  <c r="Y64" i="7"/>
  <c r="Z64" i="7" s="1"/>
  <c r="Y73" i="7"/>
  <c r="Z73" i="7" s="1"/>
  <c r="Y19" i="7"/>
  <c r="Z19" i="7" s="1"/>
  <c r="Y28" i="7"/>
  <c r="Z28" i="7" s="1"/>
  <c r="Y72" i="7"/>
  <c r="Z72" i="7" s="1"/>
  <c r="U12" i="7"/>
  <c r="Q12" i="7"/>
  <c r="U13" i="7"/>
  <c r="Q13" i="7"/>
  <c r="U14" i="7"/>
  <c r="Q14" i="7"/>
  <c r="Y32" i="7"/>
  <c r="Z32" i="7" s="1"/>
  <c r="Y42" i="7"/>
  <c r="Z42" i="7" s="1"/>
  <c r="Y63" i="7"/>
  <c r="Z63" i="7" s="1"/>
  <c r="Y74" i="7"/>
  <c r="Z74" i="7" s="1"/>
  <c r="Y50" i="7"/>
  <c r="Z50" i="7" s="1"/>
  <c r="T12" i="7"/>
  <c r="W12" i="7" s="1"/>
  <c r="T13" i="7"/>
  <c r="W13" i="7" s="1"/>
  <c r="T14" i="7"/>
  <c r="W14" i="7" s="1"/>
  <c r="Y17" i="7"/>
  <c r="Z17" i="7" s="1"/>
  <c r="Y56" i="7"/>
  <c r="Z56" i="7" s="1"/>
  <c r="Y66" i="7"/>
  <c r="Z66" i="7" s="1"/>
  <c r="Y24" i="7"/>
  <c r="Z24" i="7" s="1"/>
  <c r="O4" i="7"/>
  <c r="Y11" i="7"/>
  <c r="Z11" i="7" s="1"/>
  <c r="Q16" i="7"/>
  <c r="T18" i="7"/>
  <c r="W18" i="7" s="1"/>
  <c r="U19" i="7"/>
  <c r="Y25" i="7"/>
  <c r="Z25" i="7" s="1"/>
  <c r="Q27" i="7"/>
  <c r="T29" i="7"/>
  <c r="W29" i="7" s="1"/>
  <c r="T30" i="7"/>
  <c r="W30" i="7" s="1"/>
  <c r="T31" i="7"/>
  <c r="W31" i="7" s="1"/>
  <c r="U32" i="7"/>
  <c r="Y35" i="7"/>
  <c r="Z35" i="7" s="1"/>
  <c r="Q37" i="7"/>
  <c r="Q38" i="7"/>
  <c r="Q39" i="7"/>
  <c r="T41" i="7"/>
  <c r="W41" i="7" s="1"/>
  <c r="U42" i="7"/>
  <c r="Y45" i="7"/>
  <c r="Z45" i="7" s="1"/>
  <c r="Y46" i="7"/>
  <c r="Z46" i="7" s="1"/>
  <c r="Y47" i="7"/>
  <c r="Z47" i="7" s="1"/>
  <c r="Q49" i="7"/>
  <c r="T51" i="7"/>
  <c r="W51" i="7" s="1"/>
  <c r="U52" i="7"/>
  <c r="Y57" i="7"/>
  <c r="Z57" i="7" s="1"/>
  <c r="Q59" i="7"/>
  <c r="T61" i="7"/>
  <c r="W61" i="7" s="1"/>
  <c r="T62" i="7"/>
  <c r="W62" i="7" s="1"/>
  <c r="T63" i="7"/>
  <c r="W63" i="7" s="1"/>
  <c r="U64" i="7"/>
  <c r="Y67" i="7"/>
  <c r="Z67" i="7" s="1"/>
  <c r="Q69" i="7"/>
  <c r="Q70" i="7"/>
  <c r="Q71" i="7"/>
  <c r="U74" i="7"/>
  <c r="V75" i="7"/>
  <c r="Q15" i="7"/>
  <c r="AB6" i="7"/>
  <c r="T17" i="7"/>
  <c r="W17" i="7" s="1"/>
  <c r="V19" i="7"/>
  <c r="Q26" i="7"/>
  <c r="V32" i="7"/>
  <c r="Q36" i="7"/>
  <c r="V42" i="7"/>
  <c r="Q48" i="7"/>
  <c r="V52" i="7"/>
  <c r="Q58" i="7"/>
  <c r="Q68" i="7"/>
  <c r="T16" i="7"/>
  <c r="W16" i="7" s="1"/>
  <c r="U17" i="7"/>
  <c r="Y20" i="7"/>
  <c r="Z20" i="7" s="1"/>
  <c r="Y21" i="7"/>
  <c r="Z21" i="7" s="1"/>
  <c r="Y22" i="7"/>
  <c r="Z22" i="7" s="1"/>
  <c r="Y23" i="7"/>
  <c r="Z23" i="7" s="1"/>
  <c r="T27" i="7"/>
  <c r="W27" i="7" s="1"/>
  <c r="U28" i="7"/>
  <c r="Y33" i="7"/>
  <c r="Z33" i="7" s="1"/>
  <c r="T37" i="7"/>
  <c r="W37" i="7" s="1"/>
  <c r="T38" i="7"/>
  <c r="W38" i="7" s="1"/>
  <c r="T39" i="7"/>
  <c r="W39" i="7" s="1"/>
  <c r="U40" i="7"/>
  <c r="Y43" i="7"/>
  <c r="Z43" i="7" s="1"/>
  <c r="T49" i="7"/>
  <c r="W49" i="7" s="1"/>
  <c r="U50" i="7"/>
  <c r="Y53" i="7"/>
  <c r="Z53" i="7" s="1"/>
  <c r="Y54" i="7"/>
  <c r="Z54" i="7" s="1"/>
  <c r="Y55" i="7"/>
  <c r="Z55" i="7" s="1"/>
  <c r="T59" i="7"/>
  <c r="W59" i="7" s="1"/>
  <c r="U60" i="7"/>
  <c r="V62" i="7"/>
  <c r="V63" i="7"/>
  <c r="Y65" i="7"/>
  <c r="Z65" i="7" s="1"/>
  <c r="T69" i="7"/>
  <c r="W69" i="7" s="1"/>
  <c r="T70" i="7"/>
  <c r="W70" i="7" s="1"/>
  <c r="T71" i="7"/>
  <c r="W71" i="7" s="1"/>
  <c r="U72" i="7"/>
  <c r="V73" i="7"/>
  <c r="Y75" i="7"/>
  <c r="Z75" i="7" s="1"/>
  <c r="T26" i="7"/>
  <c r="W26" i="7" s="1"/>
  <c r="T36" i="7"/>
  <c r="W36" i="7" s="1"/>
  <c r="T48" i="7"/>
  <c r="W48" i="7" s="1"/>
  <c r="T58" i="7"/>
  <c r="W58" i="7" s="1"/>
  <c r="Y18" i="7"/>
  <c r="Z18" i="7" s="1"/>
  <c r="Y29" i="7"/>
  <c r="Z29" i="7" s="1"/>
  <c r="Y30" i="7"/>
  <c r="Z30" i="7" s="1"/>
  <c r="Y31" i="7"/>
  <c r="Z31" i="7" s="1"/>
  <c r="Y41" i="7"/>
  <c r="Z41" i="7" s="1"/>
  <c r="Y51" i="7"/>
  <c r="Z51" i="7" s="1"/>
  <c r="Y61" i="7"/>
  <c r="Z61" i="7" s="1"/>
  <c r="T66" i="7"/>
  <c r="W66" i="7" s="1"/>
  <c r="N6" i="7"/>
  <c r="P5" i="7"/>
  <c r="Q66" i="1"/>
  <c r="T66" i="1"/>
  <c r="W66" i="1" s="1"/>
  <c r="N5" i="9"/>
  <c r="AM14" i="9"/>
  <c r="AM22" i="9"/>
  <c r="AM30" i="9"/>
  <c r="AM38" i="9"/>
  <c r="O5" i="9"/>
  <c r="Q6" i="9"/>
  <c r="AM15" i="9"/>
  <c r="AM23" i="9"/>
  <c r="AM31" i="9"/>
  <c r="AM39" i="9"/>
  <c r="P5" i="9"/>
  <c r="AM24" i="9"/>
  <c r="AM32" i="9"/>
  <c r="AM40" i="9"/>
  <c r="AM17" i="9"/>
  <c r="AM25" i="9"/>
  <c r="AM33" i="9"/>
  <c r="AM41" i="9"/>
  <c r="N4" i="9"/>
  <c r="AB4" i="9"/>
  <c r="AM18" i="9"/>
  <c r="AM26" i="9"/>
  <c r="AM34" i="9"/>
  <c r="AM42" i="9"/>
  <c r="AB5" i="9"/>
  <c r="AM11" i="9"/>
  <c r="AM19" i="9"/>
  <c r="AM27" i="9"/>
  <c r="AM35" i="9"/>
  <c r="AM43" i="9"/>
  <c r="AM20" i="9"/>
  <c r="AM28" i="9"/>
  <c r="AM36" i="9"/>
  <c r="N5" i="8"/>
  <c r="P6" i="8"/>
  <c r="AM62" i="8"/>
  <c r="AM70" i="8"/>
  <c r="O5" i="8"/>
  <c r="AM15" i="8"/>
  <c r="AM23" i="8"/>
  <c r="AM31" i="8"/>
  <c r="AM39" i="8"/>
  <c r="AM47" i="8"/>
  <c r="AM55" i="8"/>
  <c r="AM63" i="8"/>
  <c r="AM71" i="8"/>
  <c r="P5" i="8"/>
  <c r="AM32" i="8"/>
  <c r="AM40" i="8"/>
  <c r="AM48" i="8"/>
  <c r="AM56" i="8"/>
  <c r="AM64" i="8"/>
  <c r="AM72" i="8"/>
  <c r="AM33" i="8"/>
  <c r="AM41" i="8"/>
  <c r="AM49" i="8"/>
  <c r="AM57" i="8"/>
  <c r="AM65" i="8"/>
  <c r="AM73" i="8"/>
  <c r="AM58" i="8"/>
  <c r="AM66" i="8"/>
  <c r="AM74" i="8"/>
  <c r="AB5" i="8"/>
  <c r="AM11" i="8"/>
  <c r="AM19" i="8"/>
  <c r="AM27" i="8"/>
  <c r="AM35" i="8"/>
  <c r="AM43" i="8"/>
  <c r="AM51" i="8"/>
  <c r="AM59" i="8"/>
  <c r="AM67" i="8"/>
  <c r="AM75" i="8"/>
  <c r="N4" i="8"/>
  <c r="AM28" i="8"/>
  <c r="AM36" i="8"/>
  <c r="AM44" i="8"/>
  <c r="AM52" i="8"/>
  <c r="AM60" i="8"/>
  <c r="AM68" i="8"/>
  <c r="P6" i="7"/>
  <c r="O5" i="7"/>
  <c r="Q6" i="7"/>
  <c r="AM15" i="7"/>
  <c r="AM23" i="7"/>
  <c r="AM31" i="7"/>
  <c r="AM39" i="7"/>
  <c r="AM47" i="7"/>
  <c r="AM55" i="7"/>
  <c r="AM63" i="7"/>
  <c r="AM71" i="7"/>
  <c r="AM16" i="7"/>
  <c r="AM24" i="7"/>
  <c r="AM32" i="7"/>
  <c r="AM40" i="7"/>
  <c r="AM48" i="7"/>
  <c r="AM56" i="7"/>
  <c r="AM64" i="7"/>
  <c r="AM72" i="7"/>
  <c r="AM17" i="7"/>
  <c r="AM25" i="7"/>
  <c r="AM33" i="7"/>
  <c r="AM41" i="7"/>
  <c r="AM49" i="7"/>
  <c r="AM57" i="7"/>
  <c r="AM65" i="7"/>
  <c r="AM73" i="7"/>
  <c r="N5" i="7"/>
  <c r="AB4" i="7"/>
  <c r="AM18" i="7"/>
  <c r="AM26" i="7"/>
  <c r="AM34" i="7"/>
  <c r="AM42" i="7"/>
  <c r="AM50" i="7"/>
  <c r="AM58" i="7"/>
  <c r="AM66" i="7"/>
  <c r="AM74" i="7"/>
  <c r="AB5" i="7"/>
  <c r="AM11" i="7"/>
  <c r="AM19" i="7"/>
  <c r="AM27" i="7"/>
  <c r="AM35" i="7"/>
  <c r="AM43" i="7"/>
  <c r="AM51" i="7"/>
  <c r="AM59" i="7"/>
  <c r="AM67" i="7"/>
  <c r="AM75" i="7"/>
  <c r="AM28" i="7"/>
  <c r="AM36" i="7"/>
  <c r="AM44" i="7"/>
  <c r="AM52" i="7"/>
  <c r="AM60" i="7"/>
  <c r="AM68" i="7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Y43" i="9" l="1"/>
  <c r="Z43" i="9" s="1"/>
  <c r="Y17" i="9"/>
  <c r="Z17" i="9" s="1"/>
  <c r="Y27" i="9"/>
  <c r="Z27" i="9" s="1"/>
  <c r="Q5" i="9"/>
  <c r="R11" i="9" s="1"/>
  <c r="Q4" i="9"/>
  <c r="R4" i="9" s="1"/>
  <c r="Y11" i="9"/>
  <c r="Y16" i="9"/>
  <c r="Z16" i="9" s="1"/>
  <c r="R24" i="9"/>
  <c r="AO24" i="9" s="1"/>
  <c r="AQ24" i="9" s="1"/>
  <c r="Y24" i="9"/>
  <c r="Z24" i="9" s="1"/>
  <c r="Y35" i="9"/>
  <c r="Z35" i="9" s="1"/>
  <c r="Y18" i="9"/>
  <c r="Z18" i="9" s="1"/>
  <c r="R18" i="9"/>
  <c r="Y34" i="9"/>
  <c r="Z34" i="9" s="1"/>
  <c r="R14" i="9"/>
  <c r="Y14" i="9"/>
  <c r="Z14" i="9" s="1"/>
  <c r="Y26" i="9"/>
  <c r="Z26" i="9" s="1"/>
  <c r="R13" i="9"/>
  <c r="Y13" i="9"/>
  <c r="Z13" i="9" s="1"/>
  <c r="Y25" i="9"/>
  <c r="Z25" i="9" s="1"/>
  <c r="Y36" i="9"/>
  <c r="Z36" i="9" s="1"/>
  <c r="Y15" i="9"/>
  <c r="Z15" i="9" s="1"/>
  <c r="Y50" i="8"/>
  <c r="Z50" i="8" s="1"/>
  <c r="Y37" i="8"/>
  <c r="Z37" i="8" s="1"/>
  <c r="Y60" i="8"/>
  <c r="Z60" i="8" s="1"/>
  <c r="Y16" i="8"/>
  <c r="Z16" i="8" s="1"/>
  <c r="Y39" i="8"/>
  <c r="Z39" i="8" s="1"/>
  <c r="Y12" i="8"/>
  <c r="Y21" i="8"/>
  <c r="Z21" i="8" s="1"/>
  <c r="Q6" i="8"/>
  <c r="Y68" i="8"/>
  <c r="Z68" i="8" s="1"/>
  <c r="Q5" i="8"/>
  <c r="R50" i="8" s="1"/>
  <c r="Y70" i="8"/>
  <c r="Z70" i="8" s="1"/>
  <c r="Y19" i="8"/>
  <c r="Z19" i="8" s="1"/>
  <c r="Y23" i="8"/>
  <c r="Z23" i="8" s="1"/>
  <c r="Y14" i="8"/>
  <c r="Z14" i="8" s="1"/>
  <c r="Y69" i="8"/>
  <c r="Z69" i="8" s="1"/>
  <c r="Y18" i="8"/>
  <c r="Z18" i="8" s="1"/>
  <c r="Y61" i="8"/>
  <c r="Z61" i="8" s="1"/>
  <c r="Y62" i="8"/>
  <c r="Z62" i="8" s="1"/>
  <c r="Y51" i="8"/>
  <c r="Z51" i="8" s="1"/>
  <c r="Y38" i="8"/>
  <c r="Z38" i="8" s="1"/>
  <c r="Y32" i="8"/>
  <c r="Z32" i="8" s="1"/>
  <c r="Q4" i="8"/>
  <c r="Y20" i="8"/>
  <c r="Z20" i="8" s="1"/>
  <c r="Y59" i="8"/>
  <c r="Z59" i="8" s="1"/>
  <c r="Y17" i="8"/>
  <c r="Z17" i="8" s="1"/>
  <c r="Y13" i="8"/>
  <c r="Z13" i="8" s="1"/>
  <c r="Y44" i="8"/>
  <c r="Z44" i="8" s="1"/>
  <c r="Y15" i="8"/>
  <c r="Z15" i="8" s="1"/>
  <c r="Y49" i="8"/>
  <c r="Z49" i="8" s="1"/>
  <c r="Y71" i="8"/>
  <c r="Z71" i="8" s="1"/>
  <c r="Y22" i="8"/>
  <c r="Z22" i="8" s="1"/>
  <c r="Y49" i="7"/>
  <c r="Z49" i="7" s="1"/>
  <c r="Y37" i="7"/>
  <c r="Z37" i="7" s="1"/>
  <c r="Y12" i="7"/>
  <c r="Z12" i="7" s="1"/>
  <c r="Q4" i="7"/>
  <c r="Y48" i="7"/>
  <c r="Z48" i="7" s="1"/>
  <c r="Q5" i="7"/>
  <c r="R15" i="7" s="1"/>
  <c r="Y15" i="7"/>
  <c r="Z15" i="7" s="1"/>
  <c r="Y16" i="7"/>
  <c r="Z16" i="7" s="1"/>
  <c r="Y36" i="7"/>
  <c r="Z36" i="7" s="1"/>
  <c r="Y71" i="7"/>
  <c r="Z71" i="7" s="1"/>
  <c r="Y59" i="7"/>
  <c r="Z59" i="7" s="1"/>
  <c r="Y14" i="7"/>
  <c r="Z14" i="7" s="1"/>
  <c r="Y26" i="7"/>
  <c r="Z26" i="7" s="1"/>
  <c r="Y70" i="7"/>
  <c r="Z70" i="7" s="1"/>
  <c r="Y68" i="7"/>
  <c r="Z68" i="7" s="1"/>
  <c r="Y69" i="7"/>
  <c r="Z69" i="7" s="1"/>
  <c r="Y39" i="7"/>
  <c r="Z39" i="7" s="1"/>
  <c r="Y27" i="7"/>
  <c r="Z27" i="7" s="1"/>
  <c r="Y13" i="7"/>
  <c r="Z13" i="7" s="1"/>
  <c r="Y58" i="7"/>
  <c r="Z58" i="7" s="1"/>
  <c r="Y38" i="7"/>
  <c r="Z38" i="7" s="1"/>
  <c r="Y66" i="1"/>
  <c r="Z66" i="1" s="1"/>
  <c r="P75" i="1"/>
  <c r="O75" i="1"/>
  <c r="N75" i="1"/>
  <c r="P74" i="1"/>
  <c r="O74" i="1"/>
  <c r="N74" i="1"/>
  <c r="P73" i="1"/>
  <c r="O73" i="1"/>
  <c r="N73" i="1"/>
  <c r="P72" i="1"/>
  <c r="O72" i="1"/>
  <c r="N72" i="1"/>
  <c r="P71" i="1"/>
  <c r="O71" i="1"/>
  <c r="N71" i="1"/>
  <c r="P70" i="1"/>
  <c r="T70" i="1" s="1"/>
  <c r="W70" i="1" s="1"/>
  <c r="O70" i="1"/>
  <c r="N70" i="1"/>
  <c r="P69" i="1"/>
  <c r="O69" i="1"/>
  <c r="N69" i="1"/>
  <c r="P68" i="1"/>
  <c r="O68" i="1"/>
  <c r="N68" i="1"/>
  <c r="P67" i="1"/>
  <c r="O67" i="1"/>
  <c r="N67" i="1"/>
  <c r="P65" i="1"/>
  <c r="O65" i="1"/>
  <c r="N65" i="1"/>
  <c r="P64" i="1"/>
  <c r="O64" i="1"/>
  <c r="N64" i="1"/>
  <c r="P63" i="1"/>
  <c r="O63" i="1"/>
  <c r="N63" i="1"/>
  <c r="P62" i="1"/>
  <c r="O62" i="1"/>
  <c r="N62" i="1"/>
  <c r="P61" i="1"/>
  <c r="T61" i="1" s="1"/>
  <c r="W61" i="1" s="1"/>
  <c r="O61" i="1"/>
  <c r="N61" i="1"/>
  <c r="P60" i="1"/>
  <c r="O60" i="1"/>
  <c r="N60" i="1"/>
  <c r="P59" i="1"/>
  <c r="O59" i="1"/>
  <c r="N59" i="1"/>
  <c r="P58" i="1"/>
  <c r="O58" i="1"/>
  <c r="N58" i="1"/>
  <c r="P57" i="1"/>
  <c r="O57" i="1"/>
  <c r="N57" i="1"/>
  <c r="P56" i="1"/>
  <c r="O56" i="1"/>
  <c r="N56" i="1"/>
  <c r="P55" i="1"/>
  <c r="O55" i="1"/>
  <c r="N55" i="1"/>
  <c r="P54" i="1"/>
  <c r="O54" i="1"/>
  <c r="N54" i="1"/>
  <c r="P53" i="1"/>
  <c r="O53" i="1"/>
  <c r="N53" i="1"/>
  <c r="P52" i="1"/>
  <c r="O52" i="1"/>
  <c r="N52" i="1"/>
  <c r="P51" i="1"/>
  <c r="O51" i="1"/>
  <c r="N51" i="1"/>
  <c r="P50" i="1"/>
  <c r="O50" i="1"/>
  <c r="N50" i="1"/>
  <c r="P49" i="1"/>
  <c r="O49" i="1"/>
  <c r="N49" i="1"/>
  <c r="P48" i="1"/>
  <c r="O48" i="1"/>
  <c r="V48" i="1" s="1"/>
  <c r="N48" i="1"/>
  <c r="P47" i="1"/>
  <c r="O47" i="1"/>
  <c r="N47" i="1"/>
  <c r="P46" i="1"/>
  <c r="T46" i="1" s="1"/>
  <c r="W46" i="1" s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T30" i="1" s="1"/>
  <c r="W30" i="1" s="1"/>
  <c r="O30" i="1"/>
  <c r="N30" i="1"/>
  <c r="P29" i="1"/>
  <c r="T29" i="1" s="1"/>
  <c r="W29" i="1" s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V24" i="1" s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V16" i="1" s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R36" i="7" l="1"/>
  <c r="AO36" i="7" s="1"/>
  <c r="AQ36" i="7" s="1"/>
  <c r="R68" i="7"/>
  <c r="R49" i="7"/>
  <c r="R13" i="7"/>
  <c r="AO13" i="7" s="1"/>
  <c r="AQ13" i="7" s="1"/>
  <c r="R58" i="7"/>
  <c r="R39" i="7"/>
  <c r="R12" i="7"/>
  <c r="AO12" i="7" s="1"/>
  <c r="AQ12" i="7" s="1"/>
  <c r="R25" i="9"/>
  <c r="R34" i="9"/>
  <c r="AO34" i="9" s="1"/>
  <c r="AQ34" i="9" s="1"/>
  <c r="R26" i="9"/>
  <c r="R35" i="9"/>
  <c r="AO35" i="9" s="1"/>
  <c r="AQ35" i="9" s="1"/>
  <c r="R27" i="9"/>
  <c r="AO27" i="9" s="1"/>
  <c r="AQ27" i="9" s="1"/>
  <c r="R15" i="9"/>
  <c r="AO15" i="9" s="1"/>
  <c r="AQ15" i="9" s="1"/>
  <c r="R17" i="9"/>
  <c r="AO17" i="9" s="1"/>
  <c r="AQ17" i="9" s="1"/>
  <c r="AO18" i="9"/>
  <c r="AQ18" i="9" s="1"/>
  <c r="AO25" i="9"/>
  <c r="AQ25" i="9" s="1"/>
  <c r="AO26" i="9"/>
  <c r="AQ26" i="9" s="1"/>
  <c r="R16" i="9"/>
  <c r="AO16" i="9" s="1"/>
  <c r="AQ16" i="9" s="1"/>
  <c r="Z11" i="9"/>
  <c r="AO11" i="9" s="1"/>
  <c r="Y6" i="9"/>
  <c r="Y5" i="9"/>
  <c r="Y4" i="9"/>
  <c r="Z4" i="9" s="1"/>
  <c r="AO14" i="9"/>
  <c r="AQ14" i="9" s="1"/>
  <c r="R30" i="9"/>
  <c r="AO30" i="9" s="1"/>
  <c r="AQ30" i="9" s="1"/>
  <c r="R39" i="9"/>
  <c r="AO39" i="9" s="1"/>
  <c r="AQ39" i="9" s="1"/>
  <c r="R29" i="9"/>
  <c r="AO29" i="9" s="1"/>
  <c r="AQ29" i="9" s="1"/>
  <c r="R20" i="9"/>
  <c r="AO20" i="9" s="1"/>
  <c r="AQ20" i="9" s="1"/>
  <c r="R41" i="9"/>
  <c r="AO41" i="9" s="1"/>
  <c r="AQ41" i="9" s="1"/>
  <c r="R31" i="9"/>
  <c r="AO31" i="9" s="1"/>
  <c r="AQ31" i="9" s="1"/>
  <c r="R22" i="9"/>
  <c r="AO22" i="9" s="1"/>
  <c r="AQ22" i="9" s="1"/>
  <c r="R28" i="9"/>
  <c r="AO28" i="9" s="1"/>
  <c r="AQ28" i="9" s="1"/>
  <c r="R42" i="9"/>
  <c r="AO42" i="9" s="1"/>
  <c r="AQ42" i="9" s="1"/>
  <c r="R32" i="9"/>
  <c r="AO32" i="9" s="1"/>
  <c r="AQ32" i="9" s="1"/>
  <c r="R12" i="9"/>
  <c r="AO12" i="9" s="1"/>
  <c r="AQ12" i="9" s="1"/>
  <c r="R37" i="9"/>
  <c r="AO37" i="9" s="1"/>
  <c r="AQ37" i="9" s="1"/>
  <c r="R38" i="9"/>
  <c r="AO38" i="9" s="1"/>
  <c r="AQ38" i="9" s="1"/>
  <c r="R21" i="9"/>
  <c r="AO21" i="9" s="1"/>
  <c r="AQ21" i="9" s="1"/>
  <c r="R33" i="9"/>
  <c r="AO33" i="9" s="1"/>
  <c r="AQ33" i="9" s="1"/>
  <c r="R23" i="9"/>
  <c r="AO23" i="9" s="1"/>
  <c r="AQ23" i="9" s="1"/>
  <c r="R40" i="9"/>
  <c r="AO40" i="9" s="1"/>
  <c r="AQ40" i="9" s="1"/>
  <c r="R19" i="9"/>
  <c r="AO19" i="9" s="1"/>
  <c r="AQ19" i="9" s="1"/>
  <c r="R43" i="9"/>
  <c r="AO43" i="9" s="1"/>
  <c r="AQ43" i="9" s="1"/>
  <c r="AO13" i="9"/>
  <c r="AQ13" i="9" s="1"/>
  <c r="R36" i="9"/>
  <c r="AO36" i="9" s="1"/>
  <c r="AQ36" i="9" s="1"/>
  <c r="R6" i="9"/>
  <c r="Z12" i="8"/>
  <c r="Y5" i="8"/>
  <c r="Y4" i="8"/>
  <c r="Y6" i="8"/>
  <c r="AO50" i="8"/>
  <c r="AQ50" i="8" s="1"/>
  <c r="R23" i="8"/>
  <c r="AO23" i="8" s="1"/>
  <c r="AQ23" i="8" s="1"/>
  <c r="R21" i="8"/>
  <c r="AO21" i="8" s="1"/>
  <c r="AQ21" i="8" s="1"/>
  <c r="R44" i="8"/>
  <c r="AO44" i="8" s="1"/>
  <c r="AQ44" i="8" s="1"/>
  <c r="R20" i="8"/>
  <c r="AO20" i="8" s="1"/>
  <c r="AQ20" i="8" s="1"/>
  <c r="R22" i="8"/>
  <c r="R12" i="8"/>
  <c r="R13" i="8"/>
  <c r="AO13" i="8" s="1"/>
  <c r="AQ13" i="8" s="1"/>
  <c r="R18" i="8"/>
  <c r="AO18" i="8" s="1"/>
  <c r="AQ18" i="8" s="1"/>
  <c r="R17" i="8"/>
  <c r="AO17" i="8" s="1"/>
  <c r="AQ17" i="8" s="1"/>
  <c r="R32" i="8"/>
  <c r="AO32" i="8" s="1"/>
  <c r="AQ32" i="8" s="1"/>
  <c r="R69" i="8"/>
  <c r="AO69" i="8" s="1"/>
  <c r="AQ69" i="8" s="1"/>
  <c r="R49" i="8"/>
  <c r="AO49" i="8" s="1"/>
  <c r="AQ49" i="8" s="1"/>
  <c r="R14" i="8"/>
  <c r="AO14" i="8" s="1"/>
  <c r="AQ14" i="8" s="1"/>
  <c r="R68" i="8"/>
  <c r="AO68" i="8" s="1"/>
  <c r="AQ68" i="8" s="1"/>
  <c r="R59" i="8"/>
  <c r="AO59" i="8" s="1"/>
  <c r="AQ59" i="8" s="1"/>
  <c r="R60" i="8"/>
  <c r="AO60" i="8" s="1"/>
  <c r="AQ60" i="8" s="1"/>
  <c r="R71" i="8"/>
  <c r="AO71" i="8" s="1"/>
  <c r="AQ71" i="8" s="1"/>
  <c r="R51" i="8"/>
  <c r="AO51" i="8" s="1"/>
  <c r="AQ51" i="8" s="1"/>
  <c r="R19" i="8"/>
  <c r="AO19" i="8" s="1"/>
  <c r="AQ19" i="8" s="1"/>
  <c r="R37" i="8"/>
  <c r="AO37" i="8" s="1"/>
  <c r="AQ37" i="8" s="1"/>
  <c r="R62" i="8"/>
  <c r="AO62" i="8" s="1"/>
  <c r="AQ62" i="8" s="1"/>
  <c r="R70" i="8"/>
  <c r="AO70" i="8" s="1"/>
  <c r="AQ70" i="8" s="1"/>
  <c r="R4" i="8"/>
  <c r="R67" i="8"/>
  <c r="AO67" i="8" s="1"/>
  <c r="AQ67" i="8" s="1"/>
  <c r="R58" i="8"/>
  <c r="AO58" i="8" s="1"/>
  <c r="AQ58" i="8" s="1"/>
  <c r="R47" i="8"/>
  <c r="AO47" i="8" s="1"/>
  <c r="AQ47" i="8" s="1"/>
  <c r="R46" i="8"/>
  <c r="AO46" i="8" s="1"/>
  <c r="AQ46" i="8" s="1"/>
  <c r="R45" i="8"/>
  <c r="AO45" i="8" s="1"/>
  <c r="AQ45" i="8" s="1"/>
  <c r="R11" i="8"/>
  <c r="AO11" i="8" s="1"/>
  <c r="R34" i="8"/>
  <c r="AO34" i="8" s="1"/>
  <c r="AQ34" i="8" s="1"/>
  <c r="R66" i="8"/>
  <c r="AO66" i="8" s="1"/>
  <c r="AQ66" i="8" s="1"/>
  <c r="R31" i="8"/>
  <c r="AO31" i="8" s="1"/>
  <c r="AQ31" i="8" s="1"/>
  <c r="R27" i="8"/>
  <c r="AO27" i="8" s="1"/>
  <c r="AQ27" i="8" s="1"/>
  <c r="R40" i="8"/>
  <c r="AO40" i="8" s="1"/>
  <c r="AQ40" i="8" s="1"/>
  <c r="R63" i="8"/>
  <c r="AO63" i="8" s="1"/>
  <c r="AQ63" i="8" s="1"/>
  <c r="R72" i="8"/>
  <c r="AO72" i="8" s="1"/>
  <c r="AQ72" i="8" s="1"/>
  <c r="R33" i="8"/>
  <c r="AO33" i="8" s="1"/>
  <c r="AQ33" i="8" s="1"/>
  <c r="R52" i="8"/>
  <c r="AO52" i="8" s="1"/>
  <c r="AQ52" i="8" s="1"/>
  <c r="R74" i="8"/>
  <c r="AO74" i="8" s="1"/>
  <c r="AQ74" i="8" s="1"/>
  <c r="R65" i="8"/>
  <c r="AO65" i="8" s="1"/>
  <c r="AQ65" i="8" s="1"/>
  <c r="R26" i="8"/>
  <c r="AO26" i="8" s="1"/>
  <c r="AQ26" i="8" s="1"/>
  <c r="R64" i="8"/>
  <c r="AO64" i="8" s="1"/>
  <c r="AQ64" i="8" s="1"/>
  <c r="R73" i="8"/>
  <c r="AO73" i="8" s="1"/>
  <c r="AQ73" i="8" s="1"/>
  <c r="R35" i="8"/>
  <c r="AO35" i="8" s="1"/>
  <c r="AQ35" i="8" s="1"/>
  <c r="R36" i="8"/>
  <c r="AO36" i="8" s="1"/>
  <c r="AQ36" i="8" s="1"/>
  <c r="R28" i="8"/>
  <c r="AO28" i="8" s="1"/>
  <c r="AQ28" i="8" s="1"/>
  <c r="R75" i="8"/>
  <c r="AO75" i="8" s="1"/>
  <c r="AQ75" i="8" s="1"/>
  <c r="R53" i="8"/>
  <c r="AO53" i="8" s="1"/>
  <c r="AQ53" i="8" s="1"/>
  <c r="R25" i="8"/>
  <c r="AO25" i="8" s="1"/>
  <c r="AQ25" i="8" s="1"/>
  <c r="R42" i="8"/>
  <c r="AO42" i="8" s="1"/>
  <c r="AQ42" i="8" s="1"/>
  <c r="R56" i="8"/>
  <c r="AO56" i="8" s="1"/>
  <c r="AQ56" i="8" s="1"/>
  <c r="R54" i="8"/>
  <c r="AO54" i="8" s="1"/>
  <c r="AQ54" i="8" s="1"/>
  <c r="R29" i="8"/>
  <c r="AO29" i="8" s="1"/>
  <c r="AQ29" i="8" s="1"/>
  <c r="R43" i="8"/>
  <c r="AO43" i="8" s="1"/>
  <c r="AQ43" i="8" s="1"/>
  <c r="R41" i="8"/>
  <c r="AO41" i="8" s="1"/>
  <c r="AQ41" i="8" s="1"/>
  <c r="R57" i="8"/>
  <c r="AO57" i="8" s="1"/>
  <c r="AQ57" i="8" s="1"/>
  <c r="R55" i="8"/>
  <c r="AO55" i="8" s="1"/>
  <c r="AQ55" i="8" s="1"/>
  <c r="R30" i="8"/>
  <c r="AO30" i="8" s="1"/>
  <c r="AQ30" i="8" s="1"/>
  <c r="R48" i="8"/>
  <c r="AO48" i="8" s="1"/>
  <c r="AQ48" i="8" s="1"/>
  <c r="R24" i="8"/>
  <c r="AO24" i="8" s="1"/>
  <c r="AQ24" i="8" s="1"/>
  <c r="R39" i="8"/>
  <c r="AO39" i="8" s="1"/>
  <c r="AQ39" i="8" s="1"/>
  <c r="R15" i="8"/>
  <c r="AO15" i="8" s="1"/>
  <c r="AQ15" i="8" s="1"/>
  <c r="R61" i="8"/>
  <c r="AO61" i="8" s="1"/>
  <c r="AQ61" i="8" s="1"/>
  <c r="AO22" i="8"/>
  <c r="AQ22" i="8" s="1"/>
  <c r="R38" i="8"/>
  <c r="AO38" i="8" s="1"/>
  <c r="AQ38" i="8" s="1"/>
  <c r="R6" i="8"/>
  <c r="R16" i="8"/>
  <c r="AO16" i="8" s="1"/>
  <c r="AQ16" i="8" s="1"/>
  <c r="AO58" i="7"/>
  <c r="AQ58" i="7" s="1"/>
  <c r="AO68" i="7"/>
  <c r="AQ68" i="7" s="1"/>
  <c r="AO49" i="7"/>
  <c r="AQ49" i="7" s="1"/>
  <c r="AO15" i="7"/>
  <c r="AQ15" i="7" s="1"/>
  <c r="Y5" i="7"/>
  <c r="Y6" i="7"/>
  <c r="Z6" i="7" s="1"/>
  <c r="AO39" i="7"/>
  <c r="AQ39" i="7" s="1"/>
  <c r="Y4" i="7"/>
  <c r="R70" i="7"/>
  <c r="AO70" i="7" s="1"/>
  <c r="AQ70" i="7" s="1"/>
  <c r="R38" i="7"/>
  <c r="AO38" i="7" s="1"/>
  <c r="AQ38" i="7" s="1"/>
  <c r="R27" i="7"/>
  <c r="AO27" i="7" s="1"/>
  <c r="AQ27" i="7" s="1"/>
  <c r="R37" i="7"/>
  <c r="AO37" i="7" s="1"/>
  <c r="AQ37" i="7" s="1"/>
  <c r="R26" i="7"/>
  <c r="AO26" i="7" s="1"/>
  <c r="AQ26" i="7" s="1"/>
  <c r="R14" i="7"/>
  <c r="AO14" i="7" s="1"/>
  <c r="AQ14" i="7" s="1"/>
  <c r="R16" i="7"/>
  <c r="AO16" i="7" s="1"/>
  <c r="AQ16" i="7" s="1"/>
  <c r="R44" i="7"/>
  <c r="AO44" i="7" s="1"/>
  <c r="AQ44" i="7" s="1"/>
  <c r="R73" i="7"/>
  <c r="AO73" i="7" s="1"/>
  <c r="AQ73" i="7" s="1"/>
  <c r="R53" i="7"/>
  <c r="AO53" i="7" s="1"/>
  <c r="AQ53" i="7" s="1"/>
  <c r="R23" i="7"/>
  <c r="AO23" i="7" s="1"/>
  <c r="AQ23" i="7" s="1"/>
  <c r="R46" i="7"/>
  <c r="AO46" i="7" s="1"/>
  <c r="AQ46" i="7" s="1"/>
  <c r="R56" i="7"/>
  <c r="AO56" i="7" s="1"/>
  <c r="AQ56" i="7" s="1"/>
  <c r="R67" i="7"/>
  <c r="AO67" i="7" s="1"/>
  <c r="AQ67" i="7" s="1"/>
  <c r="R40" i="7"/>
  <c r="AO40" i="7" s="1"/>
  <c r="AQ40" i="7" s="1"/>
  <c r="R54" i="7"/>
  <c r="AO54" i="7" s="1"/>
  <c r="AQ54" i="7" s="1"/>
  <c r="R29" i="7"/>
  <c r="AO29" i="7" s="1"/>
  <c r="AQ29" i="7" s="1"/>
  <c r="R33" i="7"/>
  <c r="AO33" i="7" s="1"/>
  <c r="AQ33" i="7" s="1"/>
  <c r="R50" i="7"/>
  <c r="AO50" i="7" s="1"/>
  <c r="AQ50" i="7" s="1"/>
  <c r="R41" i="7"/>
  <c r="AO41" i="7" s="1"/>
  <c r="AQ41" i="7" s="1"/>
  <c r="R62" i="7"/>
  <c r="AO62" i="7" s="1"/>
  <c r="AQ62" i="7" s="1"/>
  <c r="R52" i="7"/>
  <c r="AO52" i="7" s="1"/>
  <c r="AQ52" i="7" s="1"/>
  <c r="R18" i="7"/>
  <c r="AO18" i="7" s="1"/>
  <c r="AQ18" i="7" s="1"/>
  <c r="R55" i="7"/>
  <c r="AO55" i="7" s="1"/>
  <c r="AQ55" i="7" s="1"/>
  <c r="R35" i="7"/>
  <c r="AO35" i="7" s="1"/>
  <c r="AQ35" i="7" s="1"/>
  <c r="R47" i="7"/>
  <c r="AO47" i="7" s="1"/>
  <c r="AQ47" i="7" s="1"/>
  <c r="R66" i="7"/>
  <c r="AO66" i="7" s="1"/>
  <c r="AQ66" i="7" s="1"/>
  <c r="R57" i="7"/>
  <c r="AO57" i="7" s="1"/>
  <c r="AQ57" i="7" s="1"/>
  <c r="R19" i="7"/>
  <c r="AO19" i="7" s="1"/>
  <c r="AQ19" i="7" s="1"/>
  <c r="R61" i="7"/>
  <c r="AO61" i="7" s="1"/>
  <c r="AQ61" i="7" s="1"/>
  <c r="R45" i="7"/>
  <c r="AO45" i="7" s="1"/>
  <c r="AQ45" i="7" s="1"/>
  <c r="R63" i="7"/>
  <c r="AO63" i="7" s="1"/>
  <c r="AQ63" i="7" s="1"/>
  <c r="R25" i="7"/>
  <c r="AO25" i="7" s="1"/>
  <c r="AQ25" i="7" s="1"/>
  <c r="R65" i="7"/>
  <c r="AO65" i="7" s="1"/>
  <c r="AQ65" i="7" s="1"/>
  <c r="R32" i="7"/>
  <c r="AO32" i="7" s="1"/>
  <c r="AQ32" i="7" s="1"/>
  <c r="R75" i="7"/>
  <c r="AO75" i="7" s="1"/>
  <c r="AQ75" i="7" s="1"/>
  <c r="R31" i="7"/>
  <c r="AO31" i="7" s="1"/>
  <c r="AQ31" i="7" s="1"/>
  <c r="R60" i="7"/>
  <c r="AO60" i="7" s="1"/>
  <c r="AQ60" i="7" s="1"/>
  <c r="R20" i="7"/>
  <c r="AO20" i="7" s="1"/>
  <c r="AQ20" i="7" s="1"/>
  <c r="R72" i="7"/>
  <c r="AO72" i="7" s="1"/>
  <c r="AQ72" i="7" s="1"/>
  <c r="R74" i="7"/>
  <c r="AO74" i="7" s="1"/>
  <c r="AQ74" i="7" s="1"/>
  <c r="R11" i="7"/>
  <c r="AO11" i="7" s="1"/>
  <c r="R34" i="7"/>
  <c r="AO34" i="7" s="1"/>
  <c r="AQ34" i="7" s="1"/>
  <c r="R64" i="7"/>
  <c r="AO64" i="7" s="1"/>
  <c r="AQ64" i="7" s="1"/>
  <c r="R28" i="7"/>
  <c r="AO28" i="7" s="1"/>
  <c r="AQ28" i="7" s="1"/>
  <c r="R21" i="7"/>
  <c r="AO21" i="7" s="1"/>
  <c r="AQ21" i="7" s="1"/>
  <c r="R42" i="7"/>
  <c r="AO42" i="7" s="1"/>
  <c r="AQ42" i="7" s="1"/>
  <c r="R17" i="7"/>
  <c r="AO17" i="7" s="1"/>
  <c r="AQ17" i="7" s="1"/>
  <c r="R24" i="7"/>
  <c r="AO24" i="7" s="1"/>
  <c r="AQ24" i="7" s="1"/>
  <c r="R30" i="7"/>
  <c r="AO30" i="7" s="1"/>
  <c r="AQ30" i="7" s="1"/>
  <c r="R22" i="7"/>
  <c r="AO22" i="7" s="1"/>
  <c r="AQ22" i="7" s="1"/>
  <c r="R43" i="7"/>
  <c r="AO43" i="7" s="1"/>
  <c r="AQ43" i="7" s="1"/>
  <c r="R51" i="7"/>
  <c r="AO51" i="7" s="1"/>
  <c r="AQ51" i="7" s="1"/>
  <c r="R6" i="7"/>
  <c r="R59" i="7"/>
  <c r="AO59" i="7" s="1"/>
  <c r="AQ59" i="7" s="1"/>
  <c r="R69" i="7"/>
  <c r="AO69" i="7" s="1"/>
  <c r="AQ69" i="7" s="1"/>
  <c r="R48" i="7"/>
  <c r="AO48" i="7" s="1"/>
  <c r="AQ48" i="7" s="1"/>
  <c r="R71" i="7"/>
  <c r="AO71" i="7" s="1"/>
  <c r="AQ71" i="7" s="1"/>
  <c r="R4" i="7"/>
  <c r="V19" i="1"/>
  <c r="V35" i="1"/>
  <c r="V51" i="1"/>
  <c r="V68" i="1"/>
  <c r="V20" i="1"/>
  <c r="V28" i="1"/>
  <c r="V44" i="1"/>
  <c r="V52" i="1"/>
  <c r="V69" i="1"/>
  <c r="V15" i="1"/>
  <c r="V31" i="1"/>
  <c r="V39" i="1"/>
  <c r="V47" i="1"/>
  <c r="V72" i="1"/>
  <c r="V26" i="1"/>
  <c r="V34" i="1"/>
  <c r="V58" i="1"/>
  <c r="V73" i="1"/>
  <c r="V21" i="1"/>
  <c r="U21" i="1"/>
  <c r="T21" i="1"/>
  <c r="W21" i="1" s="1"/>
  <c r="Q21" i="1"/>
  <c r="V45" i="1"/>
  <c r="U45" i="1"/>
  <c r="T45" i="1"/>
  <c r="W45" i="1" s="1"/>
  <c r="Q45" i="1"/>
  <c r="V53" i="1"/>
  <c r="U53" i="1"/>
  <c r="T53" i="1"/>
  <c r="W53" i="1" s="1"/>
  <c r="Q53" i="1"/>
  <c r="V56" i="1"/>
  <c r="U56" i="1"/>
  <c r="T56" i="1"/>
  <c r="W56" i="1" s="1"/>
  <c r="Q56" i="1"/>
  <c r="V64" i="1"/>
  <c r="U64" i="1"/>
  <c r="T64" i="1"/>
  <c r="W64" i="1" s="1"/>
  <c r="Q64" i="1"/>
  <c r="U27" i="1"/>
  <c r="T27" i="1"/>
  <c r="W27" i="1" s="1"/>
  <c r="V27" i="1"/>
  <c r="Q27" i="1"/>
  <c r="V43" i="1"/>
  <c r="U43" i="1"/>
  <c r="T43" i="1"/>
  <c r="W43" i="1" s="1"/>
  <c r="Q43" i="1"/>
  <c r="V59" i="1"/>
  <c r="U59" i="1"/>
  <c r="T59" i="1"/>
  <c r="W59" i="1" s="1"/>
  <c r="Q59" i="1"/>
  <c r="U32" i="1"/>
  <c r="Q32" i="1"/>
  <c r="V32" i="1"/>
  <c r="T32" i="1"/>
  <c r="W32" i="1" s="1"/>
  <c r="T40" i="1"/>
  <c r="W40" i="1" s="1"/>
  <c r="Q40" i="1"/>
  <c r="V40" i="1"/>
  <c r="U40" i="1"/>
  <c r="Q14" i="1"/>
  <c r="U14" i="1"/>
  <c r="V14" i="1"/>
  <c r="T14" i="1"/>
  <c r="W14" i="1" s="1"/>
  <c r="V17" i="1"/>
  <c r="V22" i="1"/>
  <c r="U22" i="1"/>
  <c r="T22" i="1"/>
  <c r="W22" i="1" s="1"/>
  <c r="Q22" i="1"/>
  <c r="Q38" i="1"/>
  <c r="V38" i="1"/>
  <c r="U38" i="1"/>
  <c r="T38" i="1"/>
  <c r="W38" i="1" s="1"/>
  <c r="V41" i="1"/>
  <c r="Q54" i="1"/>
  <c r="V54" i="1"/>
  <c r="U54" i="1"/>
  <c r="T54" i="1"/>
  <c r="W54" i="1" s="1"/>
  <c r="V57" i="1"/>
  <c r="Q62" i="1"/>
  <c r="V62" i="1"/>
  <c r="U62" i="1"/>
  <c r="T62" i="1"/>
  <c r="W62" i="1" s="1"/>
  <c r="V65" i="1"/>
  <c r="V71" i="1"/>
  <c r="U71" i="1"/>
  <c r="T71" i="1"/>
  <c r="W71" i="1" s="1"/>
  <c r="Q71" i="1"/>
  <c r="V37" i="1"/>
  <c r="U37" i="1"/>
  <c r="T37" i="1"/>
  <c r="W37" i="1" s="1"/>
  <c r="Q37" i="1"/>
  <c r="U49" i="1"/>
  <c r="T49" i="1"/>
  <c r="W49" i="1" s="1"/>
  <c r="V49" i="1"/>
  <c r="Q49" i="1"/>
  <c r="V60" i="1"/>
  <c r="U60" i="1"/>
  <c r="T60" i="1"/>
  <c r="W60" i="1" s="1"/>
  <c r="Q60" i="1"/>
  <c r="T63" i="1"/>
  <c r="W63" i="1" s="1"/>
  <c r="Q63" i="1"/>
  <c r="V63" i="1"/>
  <c r="U63" i="1"/>
  <c r="V13" i="1"/>
  <c r="U13" i="1"/>
  <c r="T13" i="1"/>
  <c r="W13" i="1" s="1"/>
  <c r="Q13" i="1"/>
  <c r="V25" i="1"/>
  <c r="U25" i="1"/>
  <c r="T25" i="1"/>
  <c r="W25" i="1" s="1"/>
  <c r="Q25" i="1"/>
  <c r="U33" i="1"/>
  <c r="T33" i="1"/>
  <c r="W33" i="1" s="1"/>
  <c r="Q33" i="1"/>
  <c r="V33" i="1"/>
  <c r="V74" i="1"/>
  <c r="U74" i="1"/>
  <c r="T74" i="1"/>
  <c r="W74" i="1" s="1"/>
  <c r="Q74" i="1"/>
  <c r="V12" i="1"/>
  <c r="T12" i="1"/>
  <c r="W12" i="1" s="1"/>
  <c r="Q12" i="1"/>
  <c r="U12" i="1"/>
  <c r="U36" i="1"/>
  <c r="T36" i="1"/>
  <c r="W36" i="1" s="1"/>
  <c r="V36" i="1"/>
  <c r="Q36" i="1"/>
  <c r="U23" i="1"/>
  <c r="T23" i="1"/>
  <c r="W23" i="1" s="1"/>
  <c r="Q23" i="1"/>
  <c r="V23" i="1"/>
  <c r="U55" i="1"/>
  <c r="Q55" i="1"/>
  <c r="V55" i="1"/>
  <c r="T55" i="1"/>
  <c r="W55" i="1" s="1"/>
  <c r="V18" i="1"/>
  <c r="T18" i="1"/>
  <c r="W18" i="1" s="1"/>
  <c r="U18" i="1"/>
  <c r="Q18" i="1"/>
  <c r="U42" i="1"/>
  <c r="Q42" i="1"/>
  <c r="V42" i="1"/>
  <c r="T42" i="1"/>
  <c r="W42" i="1" s="1"/>
  <c r="V50" i="1"/>
  <c r="U50" i="1"/>
  <c r="T50" i="1"/>
  <c r="W50" i="1" s="1"/>
  <c r="Q50" i="1"/>
  <c r="V67" i="1"/>
  <c r="U67" i="1"/>
  <c r="T67" i="1"/>
  <c r="W67" i="1" s="1"/>
  <c r="Q67" i="1"/>
  <c r="Q75" i="1"/>
  <c r="V75" i="1"/>
  <c r="U75" i="1"/>
  <c r="T75" i="1"/>
  <c r="W75" i="1" s="1"/>
  <c r="U51" i="1"/>
  <c r="Q51" i="1"/>
  <c r="U68" i="1"/>
  <c r="Q68" i="1"/>
  <c r="T16" i="1"/>
  <c r="W16" i="1" s="1"/>
  <c r="T24" i="1"/>
  <c r="W24" i="1" s="1"/>
  <c r="Q30" i="1"/>
  <c r="U30" i="1"/>
  <c r="Q46" i="1"/>
  <c r="U46" i="1"/>
  <c r="T48" i="1"/>
  <c r="W48" i="1" s="1"/>
  <c r="T73" i="1"/>
  <c r="W73" i="1" s="1"/>
  <c r="U17" i="1"/>
  <c r="Q17" i="1"/>
  <c r="T19" i="1"/>
  <c r="W19" i="1" s="1"/>
  <c r="V30" i="1"/>
  <c r="T35" i="1"/>
  <c r="W35" i="1" s="1"/>
  <c r="U41" i="1"/>
  <c r="Q41" i="1"/>
  <c r="V46" i="1"/>
  <c r="T51" i="1"/>
  <c r="W51" i="1" s="1"/>
  <c r="Q57" i="1"/>
  <c r="U57" i="1"/>
  <c r="Q65" i="1"/>
  <c r="U65" i="1"/>
  <c r="T68" i="1"/>
  <c r="W68" i="1" s="1"/>
  <c r="Q19" i="1"/>
  <c r="U19" i="1"/>
  <c r="Q35" i="1"/>
  <c r="U35" i="1"/>
  <c r="U69" i="1"/>
  <c r="Q69" i="1"/>
  <c r="T17" i="1"/>
  <c r="W17" i="1" s="1"/>
  <c r="U47" i="1"/>
  <c r="Q47" i="1"/>
  <c r="T65" i="1"/>
  <c r="W65" i="1" s="1"/>
  <c r="Q34" i="1"/>
  <c r="U34" i="1"/>
  <c r="T44" i="1"/>
  <c r="W44" i="1" s="1"/>
  <c r="T52" i="1"/>
  <c r="W52" i="1" s="1"/>
  <c r="Q58" i="1"/>
  <c r="U58" i="1"/>
  <c r="T69" i="1"/>
  <c r="W69" i="1" s="1"/>
  <c r="U44" i="1"/>
  <c r="Q44" i="1"/>
  <c r="Q15" i="1"/>
  <c r="U15" i="1"/>
  <c r="T41" i="1"/>
  <c r="W41" i="1" s="1"/>
  <c r="T57" i="1"/>
  <c r="W57" i="1" s="1"/>
  <c r="T20" i="1"/>
  <c r="W20" i="1" s="1"/>
  <c r="Q26" i="1"/>
  <c r="U26" i="1"/>
  <c r="T15" i="1"/>
  <c r="W15" i="1" s="1"/>
  <c r="Q29" i="1"/>
  <c r="U29" i="1"/>
  <c r="T31" i="1"/>
  <c r="W31" i="1" s="1"/>
  <c r="T39" i="1"/>
  <c r="W39" i="1" s="1"/>
  <c r="T47" i="1"/>
  <c r="W47" i="1" s="1"/>
  <c r="Q61" i="1"/>
  <c r="U61" i="1"/>
  <c r="Q70" i="1"/>
  <c r="U70" i="1"/>
  <c r="T72" i="1"/>
  <c r="W72" i="1" s="1"/>
  <c r="U20" i="1"/>
  <c r="Q20" i="1"/>
  <c r="U28" i="1"/>
  <c r="Q28" i="1"/>
  <c r="U52" i="1"/>
  <c r="Q52" i="1"/>
  <c r="Q31" i="1"/>
  <c r="U31" i="1"/>
  <c r="Q39" i="1"/>
  <c r="U39" i="1"/>
  <c r="U72" i="1"/>
  <c r="Q72" i="1"/>
  <c r="T28" i="1"/>
  <c r="W28" i="1" s="1"/>
  <c r="U16" i="1"/>
  <c r="Q16" i="1"/>
  <c r="U24" i="1"/>
  <c r="Q24" i="1"/>
  <c r="T26" i="1"/>
  <c r="W26" i="1" s="1"/>
  <c r="V29" i="1"/>
  <c r="T34" i="1"/>
  <c r="W34" i="1" s="1"/>
  <c r="U48" i="1"/>
  <c r="Q48" i="1"/>
  <c r="T58" i="1"/>
  <c r="W58" i="1" s="1"/>
  <c r="V61" i="1"/>
  <c r="V70" i="1"/>
  <c r="U73" i="1"/>
  <c r="Q73" i="1"/>
  <c r="P11" i="1"/>
  <c r="O11" i="1"/>
  <c r="N11" i="1"/>
  <c r="J6" i="1"/>
  <c r="I6" i="1"/>
  <c r="H6" i="1"/>
  <c r="G6" i="1"/>
  <c r="F6" i="1"/>
  <c r="E6" i="1"/>
  <c r="D6" i="1"/>
  <c r="J5" i="1"/>
  <c r="I5" i="1"/>
  <c r="H5" i="1"/>
  <c r="G5" i="1"/>
  <c r="F5" i="1"/>
  <c r="E5" i="1"/>
  <c r="D5" i="1"/>
  <c r="J4" i="1"/>
  <c r="I4" i="1"/>
  <c r="H4" i="1"/>
  <c r="G4" i="1"/>
  <c r="F4" i="1"/>
  <c r="E4" i="1"/>
  <c r="D4" i="1"/>
  <c r="C6" i="1"/>
  <c r="C5" i="1"/>
  <c r="C4" i="1"/>
  <c r="AO8" i="9" l="1"/>
  <c r="AQ11" i="9"/>
  <c r="Z6" i="9"/>
  <c r="Z6" i="8"/>
  <c r="AO12" i="8"/>
  <c r="AQ12" i="8" s="1"/>
  <c r="Z4" i="8"/>
  <c r="AQ11" i="8"/>
  <c r="Z4" i="7"/>
  <c r="AO8" i="7"/>
  <c r="AQ11" i="7"/>
  <c r="Y38" i="1"/>
  <c r="Z38" i="1" s="1"/>
  <c r="Y50" i="1"/>
  <c r="Z50" i="1" s="1"/>
  <c r="Y18" i="1"/>
  <c r="Z18" i="1" s="1"/>
  <c r="Y13" i="1"/>
  <c r="Z13" i="1" s="1"/>
  <c r="Y60" i="1"/>
  <c r="Z60" i="1" s="1"/>
  <c r="Y37" i="1"/>
  <c r="Z37" i="1" s="1"/>
  <c r="Y59" i="1"/>
  <c r="Z59" i="1" s="1"/>
  <c r="Y27" i="1"/>
  <c r="Z27" i="1" s="1"/>
  <c r="Y56" i="1"/>
  <c r="Z56" i="1" s="1"/>
  <c r="Y45" i="1"/>
  <c r="Z45" i="1" s="1"/>
  <c r="Y22" i="1"/>
  <c r="Z22" i="1" s="1"/>
  <c r="Y23" i="1"/>
  <c r="Z23" i="1" s="1"/>
  <c r="Y12" i="1"/>
  <c r="Z12" i="1" s="1"/>
  <c r="Y33" i="1"/>
  <c r="Z33" i="1" s="1"/>
  <c r="Y54" i="1"/>
  <c r="Z54" i="1" s="1"/>
  <c r="Y63" i="1"/>
  <c r="Z63" i="1" s="1"/>
  <c r="Y32" i="1"/>
  <c r="Z32" i="1" s="1"/>
  <c r="Y75" i="1"/>
  <c r="Z75" i="1" s="1"/>
  <c r="V11" i="1"/>
  <c r="Y67" i="1"/>
  <c r="Z67" i="1" s="1"/>
  <c r="Y36" i="1"/>
  <c r="Z36" i="1" s="1"/>
  <c r="Y74" i="1"/>
  <c r="Z74" i="1" s="1"/>
  <c r="Y25" i="1"/>
  <c r="Z25" i="1" s="1"/>
  <c r="Y49" i="1"/>
  <c r="Z49" i="1" s="1"/>
  <c r="Y71" i="1"/>
  <c r="Z71" i="1" s="1"/>
  <c r="Y62" i="1"/>
  <c r="Z62" i="1" s="1"/>
  <c r="Y43" i="1"/>
  <c r="Z43" i="1" s="1"/>
  <c r="Y64" i="1"/>
  <c r="Z64" i="1" s="1"/>
  <c r="Y53" i="1"/>
  <c r="Z53" i="1" s="1"/>
  <c r="Y21" i="1"/>
  <c r="Z21" i="1" s="1"/>
  <c r="Y55" i="1"/>
  <c r="Z55" i="1" s="1"/>
  <c r="Y40" i="1"/>
  <c r="Z40" i="1" s="1"/>
  <c r="Y42" i="1"/>
  <c r="Z42" i="1" s="1"/>
  <c r="Y14" i="1"/>
  <c r="Z14" i="1" s="1"/>
  <c r="Y30" i="1"/>
  <c r="Z30" i="1" s="1"/>
  <c r="Y24" i="1"/>
  <c r="Z24" i="1" s="1"/>
  <c r="Y39" i="1"/>
  <c r="Z39" i="1" s="1"/>
  <c r="Y69" i="1"/>
  <c r="Z69" i="1" s="1"/>
  <c r="Y65" i="1"/>
  <c r="Z65" i="1" s="1"/>
  <c r="Y16" i="1"/>
  <c r="Z16" i="1" s="1"/>
  <c r="Y31" i="1"/>
  <c r="Z31" i="1" s="1"/>
  <c r="Y29" i="1"/>
  <c r="Z29" i="1" s="1"/>
  <c r="Y15" i="1"/>
  <c r="Z15" i="1" s="1"/>
  <c r="Y57" i="1"/>
  <c r="Z57" i="1" s="1"/>
  <c r="Y17" i="1"/>
  <c r="Z17" i="1" s="1"/>
  <c r="Y68" i="1"/>
  <c r="Z68" i="1" s="1"/>
  <c r="Q11" i="1"/>
  <c r="U11" i="1"/>
  <c r="Y34" i="1"/>
  <c r="Z34" i="1" s="1"/>
  <c r="T11" i="1"/>
  <c r="W11" i="1" s="1"/>
  <c r="Y72" i="1"/>
  <c r="Z72" i="1" s="1"/>
  <c r="Y28" i="1"/>
  <c r="Z28" i="1" s="1"/>
  <c r="Y61" i="1"/>
  <c r="Z61" i="1" s="1"/>
  <c r="Y26" i="1"/>
  <c r="Z26" i="1" s="1"/>
  <c r="Y47" i="1"/>
  <c r="Z47" i="1" s="1"/>
  <c r="Y19" i="1"/>
  <c r="Z19" i="1" s="1"/>
  <c r="Y41" i="1"/>
  <c r="Z41" i="1" s="1"/>
  <c r="Y52" i="1"/>
  <c r="Z52" i="1" s="1"/>
  <c r="Y44" i="1"/>
  <c r="Z44" i="1" s="1"/>
  <c r="Y73" i="1"/>
  <c r="Z73" i="1" s="1"/>
  <c r="Y51" i="1"/>
  <c r="Z51" i="1" s="1"/>
  <c r="Y48" i="1"/>
  <c r="Z48" i="1" s="1"/>
  <c r="Y70" i="1"/>
  <c r="Z70" i="1" s="1"/>
  <c r="Y35" i="1"/>
  <c r="Z35" i="1" s="1"/>
  <c r="Y20" i="1"/>
  <c r="Z20" i="1" s="1"/>
  <c r="Y58" i="1"/>
  <c r="Z58" i="1" s="1"/>
  <c r="Y46" i="1"/>
  <c r="Z46" i="1" s="1"/>
  <c r="AB6" i="1"/>
  <c r="AB4" i="1"/>
  <c r="AB5" i="1"/>
  <c r="N5" i="1"/>
  <c r="N4" i="1"/>
  <c r="P6" i="1"/>
  <c r="P4" i="1"/>
  <c r="N6" i="1"/>
  <c r="P5" i="1"/>
  <c r="O6" i="1"/>
  <c r="O4" i="1"/>
  <c r="O5" i="1"/>
  <c r="AO8" i="8" l="1"/>
  <c r="Y11" i="1"/>
  <c r="Z11" i="1" s="1"/>
  <c r="Q6" i="1"/>
  <c r="Q5" i="1"/>
  <c r="Q4" i="1"/>
  <c r="R66" i="1" l="1"/>
  <c r="AO66" i="1" s="1"/>
  <c r="AQ66" i="1" s="1"/>
  <c r="R50" i="1"/>
  <c r="AO50" i="1" s="1"/>
  <c r="R74" i="1"/>
  <c r="AO74" i="1" s="1"/>
  <c r="R62" i="1"/>
  <c r="AO62" i="1" s="1"/>
  <c r="R21" i="1"/>
  <c r="AO21" i="1" s="1"/>
  <c r="R14" i="1"/>
  <c r="AO14" i="1" s="1"/>
  <c r="R59" i="1"/>
  <c r="AO59" i="1" s="1"/>
  <c r="R37" i="1"/>
  <c r="AO37" i="1" s="1"/>
  <c r="R45" i="1"/>
  <c r="AO45" i="1" s="1"/>
  <c r="R33" i="1"/>
  <c r="AO33" i="1" s="1"/>
  <c r="R75" i="1"/>
  <c r="AO75" i="1" s="1"/>
  <c r="R25" i="1"/>
  <c r="AO25" i="1" s="1"/>
  <c r="R55" i="1"/>
  <c r="AO55" i="1" s="1"/>
  <c r="R18" i="1"/>
  <c r="AO18" i="1" s="1"/>
  <c r="R22" i="1"/>
  <c r="AO22" i="1" s="1"/>
  <c r="R54" i="1"/>
  <c r="AO54" i="1" s="1"/>
  <c r="R43" i="1"/>
  <c r="AO43" i="1" s="1"/>
  <c r="R64" i="1"/>
  <c r="AO64" i="1" s="1"/>
  <c r="R23" i="1"/>
  <c r="AO23" i="1" s="1"/>
  <c r="R63" i="1"/>
  <c r="AO63" i="1" s="1"/>
  <c r="R67" i="1"/>
  <c r="AO67" i="1" s="1"/>
  <c r="R49" i="1"/>
  <c r="AO49" i="1" s="1"/>
  <c r="R40" i="1"/>
  <c r="AO40" i="1" s="1"/>
  <c r="R71" i="1"/>
  <c r="AO71" i="1" s="1"/>
  <c r="R53" i="1"/>
  <c r="AO53" i="1" s="1"/>
  <c r="R12" i="1"/>
  <c r="AO12" i="1" s="1"/>
  <c r="R13" i="1"/>
  <c r="AO13" i="1" s="1"/>
  <c r="R27" i="1"/>
  <c r="AO27" i="1" s="1"/>
  <c r="R36" i="1"/>
  <c r="AO36" i="1" s="1"/>
  <c r="R42" i="1"/>
  <c r="AO42" i="1" s="1"/>
  <c r="R38" i="1"/>
  <c r="AO38" i="1" s="1"/>
  <c r="R60" i="1"/>
  <c r="AO60" i="1" s="1"/>
  <c r="R56" i="1"/>
  <c r="AO56" i="1" s="1"/>
  <c r="R32" i="1"/>
  <c r="AO32" i="1" s="1"/>
  <c r="R15" i="1"/>
  <c r="R28" i="1"/>
  <c r="R73" i="1"/>
  <c r="R48" i="1"/>
  <c r="R39" i="1"/>
  <c r="R30" i="1"/>
  <c r="R65" i="1"/>
  <c r="R41" i="1"/>
  <c r="R51" i="1"/>
  <c r="R16" i="1"/>
  <c r="R57" i="1"/>
  <c r="R17" i="1"/>
  <c r="R26" i="1"/>
  <c r="R24" i="1"/>
  <c r="R34" i="1"/>
  <c r="R61" i="1"/>
  <c r="R20" i="1"/>
  <c r="R58" i="1"/>
  <c r="R31" i="1"/>
  <c r="R52" i="1"/>
  <c r="R72" i="1"/>
  <c r="R47" i="1"/>
  <c r="R44" i="1"/>
  <c r="R70" i="1"/>
  <c r="R46" i="1"/>
  <c r="R69" i="1"/>
  <c r="R29" i="1"/>
  <c r="R68" i="1"/>
  <c r="R19" i="1"/>
  <c r="R35" i="1"/>
  <c r="R11" i="1"/>
  <c r="R6" i="1"/>
  <c r="R4" i="1"/>
  <c r="Y4" i="1"/>
  <c r="Y5" i="1"/>
  <c r="Y6" i="1"/>
  <c r="Z4" i="1" l="1"/>
  <c r="Z6" i="1"/>
  <c r="AM75" i="1" l="1"/>
  <c r="AQ75" i="1" s="1"/>
  <c r="AM74" i="1"/>
  <c r="AQ74" i="1" s="1"/>
  <c r="AM73" i="1"/>
  <c r="AM72" i="1"/>
  <c r="AM71" i="1"/>
  <c r="AQ71" i="1" s="1"/>
  <c r="AM70" i="1"/>
  <c r="AM69" i="1"/>
  <c r="AM68" i="1"/>
  <c r="AM67" i="1"/>
  <c r="AQ67" i="1" s="1"/>
  <c r="AM65" i="1"/>
  <c r="AM64" i="1"/>
  <c r="AQ64" i="1" s="1"/>
  <c r="AM63" i="1"/>
  <c r="AQ63" i="1" s="1"/>
  <c r="AM62" i="1"/>
  <c r="AQ62" i="1" s="1"/>
  <c r="AM61" i="1"/>
  <c r="AM60" i="1"/>
  <c r="AQ60" i="1" s="1"/>
  <c r="AM59" i="1"/>
  <c r="AQ59" i="1" s="1"/>
  <c r="AM58" i="1"/>
  <c r="AM57" i="1"/>
  <c r="AM56" i="1"/>
  <c r="AQ56" i="1" s="1"/>
  <c r="AM55" i="1"/>
  <c r="AQ55" i="1" s="1"/>
  <c r="AM54" i="1"/>
  <c r="AQ54" i="1" s="1"/>
  <c r="AM53" i="1"/>
  <c r="AQ53" i="1" s="1"/>
  <c r="AM52" i="1"/>
  <c r="AM51" i="1"/>
  <c r="AM50" i="1"/>
  <c r="AQ50" i="1" s="1"/>
  <c r="AM49" i="1"/>
  <c r="AQ49" i="1" s="1"/>
  <c r="AM48" i="1"/>
  <c r="AM47" i="1"/>
  <c r="AM46" i="1"/>
  <c r="AM45" i="1"/>
  <c r="AQ45" i="1" s="1"/>
  <c r="AM44" i="1"/>
  <c r="AM43" i="1"/>
  <c r="AQ43" i="1" s="1"/>
  <c r="AM42" i="1"/>
  <c r="AQ42" i="1" s="1"/>
  <c r="AM41" i="1"/>
  <c r="AM40" i="1"/>
  <c r="AQ40" i="1" s="1"/>
  <c r="AM39" i="1"/>
  <c r="AM38" i="1"/>
  <c r="AQ38" i="1" s="1"/>
  <c r="AM37" i="1"/>
  <c r="AQ37" i="1" s="1"/>
  <c r="AM36" i="1"/>
  <c r="AQ36" i="1" s="1"/>
  <c r="AM35" i="1"/>
  <c r="AM34" i="1"/>
  <c r="AM33" i="1"/>
  <c r="AQ33" i="1" s="1"/>
  <c r="AM32" i="1"/>
  <c r="AQ32" i="1" s="1"/>
  <c r="AM31" i="1"/>
  <c r="AM30" i="1"/>
  <c r="AM29" i="1"/>
  <c r="AM28" i="1"/>
  <c r="AM27" i="1"/>
  <c r="AQ27" i="1" s="1"/>
  <c r="AM26" i="1"/>
  <c r="AM25" i="1"/>
  <c r="AQ25" i="1" s="1"/>
  <c r="AM24" i="1"/>
  <c r="AM23" i="1"/>
  <c r="AQ23" i="1" s="1"/>
  <c r="AM22" i="1"/>
  <c r="AQ22" i="1" s="1"/>
  <c r="AM21" i="1"/>
  <c r="AQ21" i="1" s="1"/>
  <c r="AM20" i="1"/>
  <c r="AM19" i="1"/>
  <c r="AM18" i="1"/>
  <c r="AQ18" i="1" s="1"/>
  <c r="AM17" i="1"/>
  <c r="AM16" i="1"/>
  <c r="AM15" i="1"/>
  <c r="AM14" i="1"/>
  <c r="AQ14" i="1" s="1"/>
  <c r="AM13" i="1"/>
  <c r="AQ13" i="1" s="1"/>
  <c r="AM12" i="1"/>
  <c r="AQ12" i="1" s="1"/>
  <c r="AM11" i="1"/>
  <c r="AO26" i="1" l="1"/>
  <c r="AQ26" i="1" s="1"/>
  <c r="AO34" i="1"/>
  <c r="AQ34" i="1" s="1"/>
  <c r="AO58" i="1"/>
  <c r="AQ58" i="1" s="1"/>
  <c r="AO17" i="1"/>
  <c r="AQ17" i="1" s="1"/>
  <c r="AO41" i="1"/>
  <c r="AQ41" i="1" s="1"/>
  <c r="AO57" i="1"/>
  <c r="AQ57" i="1" s="1"/>
  <c r="AO65" i="1"/>
  <c r="AQ65" i="1" s="1"/>
  <c r="AO11" i="1"/>
  <c r="AQ11" i="1" s="1"/>
  <c r="AO19" i="1"/>
  <c r="AQ19" i="1" s="1"/>
  <c r="AO35" i="1"/>
  <c r="AQ35" i="1" s="1"/>
  <c r="AO51" i="1"/>
  <c r="AQ51" i="1" s="1"/>
  <c r="AO68" i="1"/>
  <c r="AQ68" i="1" s="1"/>
  <c r="AO29" i="1"/>
  <c r="AQ29" i="1" s="1"/>
  <c r="AO61" i="1"/>
  <c r="AQ61" i="1" s="1"/>
  <c r="AO70" i="1"/>
  <c r="AQ70" i="1" s="1"/>
  <c r="AO52" i="1"/>
  <c r="AQ52" i="1" s="1"/>
  <c r="AO30" i="1"/>
  <c r="AQ30" i="1" s="1"/>
  <c r="AO46" i="1"/>
  <c r="AQ46" i="1" s="1"/>
  <c r="AO20" i="1"/>
  <c r="AQ20" i="1" s="1"/>
  <c r="AO69" i="1"/>
  <c r="AQ69" i="1" s="1"/>
  <c r="AO39" i="1"/>
  <c r="AQ39" i="1" s="1"/>
  <c r="AO47" i="1"/>
  <c r="AQ47" i="1" s="1"/>
  <c r="AO72" i="1"/>
  <c r="AQ72" i="1" s="1"/>
  <c r="AO28" i="1"/>
  <c r="AQ28" i="1" s="1"/>
  <c r="AO44" i="1"/>
  <c r="AQ44" i="1" s="1"/>
  <c r="AO15" i="1"/>
  <c r="AQ15" i="1" s="1"/>
  <c r="AO31" i="1"/>
  <c r="AQ31" i="1" s="1"/>
  <c r="AO16" i="1"/>
  <c r="AQ16" i="1" s="1"/>
  <c r="AO24" i="1"/>
  <c r="AQ24" i="1" s="1"/>
  <c r="AO48" i="1"/>
  <c r="AQ48" i="1" s="1"/>
  <c r="AO73" i="1"/>
  <c r="AQ73" i="1" s="1"/>
  <c r="AO8" i="1" l="1"/>
  <c r="AF49" i="9" l="1"/>
  <c r="AF50" i="9"/>
</calcChain>
</file>

<file path=xl/sharedStrings.xml><?xml version="1.0" encoding="utf-8"?>
<sst xmlns="http://schemas.openxmlformats.org/spreadsheetml/2006/main" count="268" uniqueCount="63">
  <si>
    <t>ID</t>
  </si>
  <si>
    <t>TVI</t>
  </si>
  <si>
    <t>X-</t>
  </si>
  <si>
    <t>X+</t>
  </si>
  <si>
    <t>Y-</t>
  </si>
  <si>
    <t>Y+</t>
  </si>
  <si>
    <t>Z-</t>
  </si>
  <si>
    <t>Z+</t>
  </si>
  <si>
    <t>N</t>
  </si>
  <si>
    <t>S</t>
  </si>
  <si>
    <t>Mass [g]</t>
  </si>
  <si>
    <t>Dim1 [mm]</t>
  </si>
  <si>
    <t>Dim2 [mm]</t>
  </si>
  <si>
    <t>Dim3 [mm]</t>
  </si>
  <si>
    <t>Op</t>
  </si>
  <si>
    <t>Magnetic Moment Components</t>
  </si>
  <si>
    <t>X [Tcm^3]</t>
  </si>
  <si>
    <t>Y [Tcm^3]</t>
  </si>
  <si>
    <t>Z [Tcm^3]</t>
  </si>
  <si>
    <t>min</t>
  </si>
  <si>
    <t>max</t>
  </si>
  <si>
    <t>avg</t>
  </si>
  <si>
    <t>Coil constant</t>
  </si>
  <si>
    <t>Range</t>
  </si>
  <si>
    <t>Temp co.</t>
  </si>
  <si>
    <t>rho</t>
  </si>
  <si>
    <t>Pc</t>
  </si>
  <si>
    <t>mur</t>
  </si>
  <si>
    <t>abs</t>
  </si>
  <si>
    <t>Theta</t>
  </si>
  <si>
    <t>Theta_x</t>
  </si>
  <si>
    <t>Theta_y</t>
  </si>
  <si>
    <t>Orientation validity</t>
  </si>
  <si>
    <t>Dimensional Validity</t>
  </si>
  <si>
    <t>Br [T]</t>
  </si>
  <si>
    <t>Temp</t>
  </si>
  <si>
    <t>Remanence validity</t>
  </si>
  <si>
    <t>Convergence</t>
  </si>
  <si>
    <t>Convergence validity</t>
  </si>
  <si>
    <t>BH-curve</t>
  </si>
  <si>
    <t>Orientation</t>
  </si>
  <si>
    <t>Dipole moment validity</t>
  </si>
  <si>
    <t>Total validity</t>
  </si>
  <si>
    <t>Accepted</t>
  </si>
  <si>
    <t>Rejection Reason</t>
  </si>
  <si>
    <t>Viusual validity</t>
  </si>
  <si>
    <t>ID-check</t>
  </si>
  <si>
    <t>Customer ID</t>
  </si>
  <si>
    <t>MPK HH6</t>
  </si>
  <si>
    <t>MPK Dimensions</t>
  </si>
  <si>
    <t>Volume correction</t>
  </si>
  <si>
    <t>MPK25443</t>
  </si>
  <si>
    <t xml:space="preserve"> MPK25439</t>
  </si>
  <si>
    <t>MPK25444</t>
  </si>
  <si>
    <t>MPK25440</t>
  </si>
  <si>
    <t>MPK25445</t>
  </si>
  <si>
    <t>MPK25441</t>
  </si>
  <si>
    <t>MPK25446</t>
  </si>
  <si>
    <t>MPK25442</t>
  </si>
  <si>
    <t>Avr</t>
  </si>
  <si>
    <t>Stdev</t>
  </si>
  <si>
    <t>Avr (deg)</t>
  </si>
  <si>
    <t>Avr (mrad)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</si>
</sst>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0"/>
    <numFmt numFmtId="166" formatCode="0.0\ %"/>
    <numFmt numFmtId="167" formatCode="00000"/>
    <numFmt numFmtId="168" formatCode="00000.000"/>
    <numFmt numFmtId="169" formatCode="0.0%"/>
    <numFmt numFmtId="170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2" borderId="0" xfId="2"/>
    <xf numFmtId="165" fontId="3" fillId="3" borderId="0" xfId="3" applyNumberFormat="1"/>
    <xf numFmtId="11" fontId="0" fillId="0" borderId="0" xfId="0" applyNumberFormat="1"/>
    <xf numFmtId="10" fontId="0" fillId="0" borderId="0" xfId="1" applyNumberFormat="1" applyFont="1"/>
    <xf numFmtId="0" fontId="0" fillId="0" borderId="0" xfId="0" applyAlignment="1">
      <alignment wrapText="1"/>
    </xf>
    <xf numFmtId="166" fontId="0" fillId="0" borderId="0" xfId="1" applyNumberFormat="1" applyFont="1"/>
    <xf numFmtId="164" fontId="3" fillId="3" borderId="0" xfId="3" applyNumberFormat="1"/>
    <xf numFmtId="166" fontId="3" fillId="3" borderId="0" xfId="1" applyNumberFormat="1" applyFont="1" applyFill="1"/>
    <xf numFmtId="167" fontId="0" fillId="0" borderId="0" xfId="0" applyNumberFormat="1"/>
    <xf numFmtId="2" fontId="3" fillId="3" borderId="0" xfId="3" applyNumberFormat="1"/>
    <xf numFmtId="168" fontId="0" fillId="0" borderId="0" xfId="0" applyNumberFormat="1"/>
    <xf numFmtId="165" fontId="0" fillId="0" borderId="0" xfId="0" applyNumberFormat="1"/>
    <xf numFmtId="1" fontId="0" fillId="0" borderId="0" xfId="0" applyNumberFormat="1"/>
    <xf numFmtId="169" fontId="0" fillId="0" borderId="0" xfId="1" applyNumberFormat="1" applyFont="1"/>
    <xf numFmtId="170" fontId="0" fillId="0" borderId="0" xfId="0" applyNumberFormat="1"/>
  </cellXfs>
  <cellStyles count="4">
    <cellStyle name="Good" xfId="2" builtinId="26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73D9-3B94-47D3-874B-2AB49E7FB145}">
  <dimension ref="A1:BA494"/>
  <sheetViews>
    <sheetView topLeftCell="E50" workbookViewId="0">
      <selection activeCell="Y81" sqref="Y81:Y82"/>
    </sheetView>
  </sheetViews>
  <sheetFormatPr defaultRowHeight="14.4" x14ac:dyDescent="0.3"/>
  <cols>
    <col min="1" max="1" width="12.109375" customWidth="1"/>
    <col min="2" max="2" width="11.109375" customWidth="1"/>
    <col min="14" max="16" width="9.5546875" bestFit="1" customWidth="1"/>
    <col min="26" max="27" width="11.109375" customWidth="1"/>
    <col min="28" max="28" width="12.33203125" customWidth="1"/>
    <col min="29" max="29" width="12.44140625" customWidth="1"/>
    <col min="30" max="30" width="10" customWidth="1"/>
    <col min="32" max="33" width="10.6640625" customWidth="1"/>
    <col min="34" max="34" width="11.109375" customWidth="1"/>
    <col min="39" max="39" width="10.109375" customWidth="1"/>
  </cols>
  <sheetData>
    <row r="1" spans="1:43" x14ac:dyDescent="0.3">
      <c r="A1" t="s">
        <v>47</v>
      </c>
      <c r="B1" s="15">
        <v>7103050672</v>
      </c>
      <c r="T1" t="s">
        <v>22</v>
      </c>
      <c r="V1">
        <v>0.35149999999999998</v>
      </c>
    </row>
    <row r="2" spans="1:43" x14ac:dyDescent="0.3">
      <c r="B2" s="15"/>
      <c r="T2" t="s">
        <v>23</v>
      </c>
      <c r="V2" s="5">
        <v>1</v>
      </c>
    </row>
    <row r="3" spans="1:43" x14ac:dyDescent="0.3">
      <c r="T3" t="s">
        <v>50</v>
      </c>
      <c r="V3">
        <f>+((65-0.04)*(25-0.04)-2*(2-0.02)^2)*(9.5-0.04)/((65*25-2*2^2)*9.5)</f>
        <v>0.99367152738990339</v>
      </c>
      <c r="AE3" t="s">
        <v>19</v>
      </c>
      <c r="AF3" s="1">
        <f>65-0.1</f>
        <v>64.900000000000006</v>
      </c>
      <c r="AG3" s="1">
        <f>9.5-0.05</f>
        <v>9.4499999999999993</v>
      </c>
      <c r="AH3" s="1">
        <f>25-0.1</f>
        <v>24.9</v>
      </c>
      <c r="AJ3" s="1">
        <f>25-0.1</f>
        <v>24.9</v>
      </c>
    </row>
    <row r="4" spans="1:43" x14ac:dyDescent="0.3">
      <c r="B4" t="s">
        <v>19</v>
      </c>
      <c r="C4" s="4">
        <f t="shared" ref="C4:J4" si="0">+MIN(C11:C1000)</f>
        <v>-1E-4</v>
      </c>
      <c r="D4" s="4">
        <f t="shared" si="0"/>
        <v>-5.0000000000000002E-5</v>
      </c>
      <c r="E4" s="4">
        <f t="shared" si="0"/>
        <v>-8.0000000000000007E-5</v>
      </c>
      <c r="F4" s="4">
        <f t="shared" si="0"/>
        <v>-8.0000000000000007E-5</v>
      </c>
      <c r="G4" s="4">
        <f t="shared" si="0"/>
        <v>5.64E-3</v>
      </c>
      <c r="H4" s="4">
        <f t="shared" si="0"/>
        <v>-5.6800000000000002E-3</v>
      </c>
      <c r="I4" s="4">
        <f t="shared" si="0"/>
        <v>-1.1999999999999999E-3</v>
      </c>
      <c r="J4" s="4">
        <f t="shared" si="0"/>
        <v>1.1900000000000001E-3</v>
      </c>
      <c r="M4" t="s">
        <v>19</v>
      </c>
      <c r="N4" s="12">
        <f>+MIN(N11:N1000)</f>
        <v>-0.29877500000000001</v>
      </c>
      <c r="O4" s="12">
        <f>+MIN(O11:O1000)</f>
        <v>-0.28120000000000001</v>
      </c>
      <c r="P4" s="12">
        <f>+MIN(P11:P1000)</f>
        <v>19.842174999999997</v>
      </c>
      <c r="Q4" s="12">
        <f>+MIN(Q11:Q1000)</f>
        <v>19.843677146417441</v>
      </c>
      <c r="R4" s="6">
        <f>+Q4/Q5-1</f>
        <v>-2.9591693442784228E-3</v>
      </c>
      <c r="T4" t="s">
        <v>24</v>
      </c>
      <c r="U4" s="6">
        <f>-0.091/100</f>
        <v>-9.1E-4</v>
      </c>
      <c r="Y4" s="9">
        <f>+MIN(Y11:Y1000)</f>
        <v>-1.6960519208699676E-3</v>
      </c>
      <c r="Z4" s="6">
        <f>+Y4/Y5-1</f>
        <v>-1.0013419618617805</v>
      </c>
      <c r="AA4" s="8"/>
      <c r="AB4" s="10">
        <f>+MIN(AB11:AB1000)</f>
        <v>-2.510460251046014E-2</v>
      </c>
      <c r="AC4" s="8"/>
      <c r="AD4" s="8"/>
      <c r="AE4" t="s">
        <v>20</v>
      </c>
      <c r="AF4" s="1">
        <f>65+0.1</f>
        <v>65.099999999999994</v>
      </c>
      <c r="AG4" s="1">
        <f>9.5+0.05</f>
        <v>9.5500000000000007</v>
      </c>
      <c r="AH4" s="1">
        <f>25+0.1</f>
        <v>25.1</v>
      </c>
      <c r="AJ4" s="1">
        <f>25+0.1</f>
        <v>25.1</v>
      </c>
    </row>
    <row r="5" spans="1:43" x14ac:dyDescent="0.3">
      <c r="B5" t="s">
        <v>21</v>
      </c>
      <c r="C5" s="4">
        <f t="shared" ref="C5:J5" si="1">+AVERAGE(C11:C1000)</f>
        <v>-1.7076923076923082E-5</v>
      </c>
      <c r="D5" s="4">
        <f t="shared" si="1"/>
        <v>-7.2307692307692303E-6</v>
      </c>
      <c r="E5" s="4">
        <f t="shared" si="1"/>
        <v>-1.0615384615384615E-5</v>
      </c>
      <c r="F5" s="4">
        <f t="shared" si="1"/>
        <v>1.1076923076923075E-5</v>
      </c>
      <c r="G5" s="4">
        <f t="shared" si="1"/>
        <v>5.657999999999999E-3</v>
      </c>
      <c r="H5" s="4">
        <f t="shared" si="1"/>
        <v>-5.6656923076923082E-3</v>
      </c>
      <c r="I5" s="4">
        <f t="shared" si="1"/>
        <v>-1.1932307692307691E-3</v>
      </c>
      <c r="J5" s="4">
        <f t="shared" si="1"/>
        <v>1.1975384615384623E-3</v>
      </c>
      <c r="M5" t="s">
        <v>21</v>
      </c>
      <c r="N5" s="12">
        <f>+AVERAGE(N11:N1000)</f>
        <v>-1.7304615384615387E-2</v>
      </c>
      <c r="O5" s="12">
        <f>+AVERAGE(O11:O1000)</f>
        <v>-3.8124230769230771E-2</v>
      </c>
      <c r="P5" s="12">
        <f>+AVERAGE(P11:P1000)</f>
        <v>19.90138923076924</v>
      </c>
      <c r="Q5" s="12">
        <f>+AVERAGE(Q11:Q1000)</f>
        <v>19.902572228026905</v>
      </c>
      <c r="R5" s="6"/>
      <c r="T5" t="s">
        <v>25</v>
      </c>
      <c r="U5">
        <v>7.577</v>
      </c>
      <c r="Y5" s="9">
        <f>+AVERAGE(Y11:Y1000)</f>
        <v>1.2638600016691697</v>
      </c>
      <c r="Z5" s="6"/>
      <c r="AA5" s="8"/>
      <c r="AB5" s="10">
        <f>+AVERAGE(AB11:AB1000)</f>
        <v>-3.6058498639929132E-3</v>
      </c>
      <c r="AC5" s="8"/>
      <c r="AD5" s="8"/>
    </row>
    <row r="6" spans="1:43" x14ac:dyDescent="0.3">
      <c r="B6" t="s">
        <v>20</v>
      </c>
      <c r="C6" s="4">
        <f t="shared" ref="C6:J6" si="2">+MAX(C11:C1000)</f>
        <v>3.0000000000000001E-5</v>
      </c>
      <c r="D6" s="4">
        <f t="shared" si="2"/>
        <v>6.9999999999999994E-5</v>
      </c>
      <c r="E6" s="4">
        <f t="shared" si="2"/>
        <v>9.0000000000000006E-5</v>
      </c>
      <c r="F6" s="4">
        <f t="shared" si="2"/>
        <v>9.0000000000000006E-5</v>
      </c>
      <c r="G6" s="4">
        <f t="shared" si="2"/>
        <v>5.6800000000000002E-3</v>
      </c>
      <c r="H6" s="4">
        <f t="shared" si="2"/>
        <v>-5.6499999999999996E-3</v>
      </c>
      <c r="I6" s="4">
        <f t="shared" si="2"/>
        <v>-1.1800000000000001E-3</v>
      </c>
      <c r="J6" s="4">
        <f t="shared" si="2"/>
        <v>1.2099999999999999E-3</v>
      </c>
      <c r="M6" t="s">
        <v>20</v>
      </c>
      <c r="N6" s="12">
        <f>+MAX(N11:N1000)</f>
        <v>0.1406</v>
      </c>
      <c r="O6" s="12">
        <f>+MAX(O11:O1000)</f>
        <v>0.29877500000000001</v>
      </c>
      <c r="P6" s="12">
        <f>+MAX(P11:P1000)</f>
        <v>19.965199999999999</v>
      </c>
      <c r="Q6" s="12">
        <f>+MAX(Q11:Q1000)</f>
        <v>19.967559180596535</v>
      </c>
      <c r="R6" s="6">
        <f>+Q6/Q5-1</f>
        <v>3.2652539493420729E-3</v>
      </c>
      <c r="T6" t="s">
        <v>26</v>
      </c>
      <c r="U6">
        <v>2.8050000000000002</v>
      </c>
      <c r="Y6" s="9">
        <f>+MAX(Y11:Y1000)</f>
        <v>1.3233389692515969</v>
      </c>
      <c r="Z6" s="6">
        <f>+Y6/Y5-1</f>
        <v>4.7061357669262227E-2</v>
      </c>
      <c r="AA6" s="8"/>
      <c r="AB6" s="10">
        <f>+MAX(AB11:AB1000)</f>
        <v>8.3682008368199251E-3</v>
      </c>
      <c r="AC6" s="8"/>
      <c r="AD6" s="8"/>
    </row>
    <row r="7" spans="1:43" x14ac:dyDescent="0.3">
      <c r="T7" t="s">
        <v>27</v>
      </c>
      <c r="U7" s="3">
        <v>1.02</v>
      </c>
      <c r="AO7" t="s">
        <v>43</v>
      </c>
    </row>
    <row r="8" spans="1:43" x14ac:dyDescent="0.3">
      <c r="A8" t="s">
        <v>48</v>
      </c>
      <c r="T8" t="s">
        <v>39</v>
      </c>
      <c r="U8" s="3">
        <v>49470</v>
      </c>
      <c r="AF8" t="s">
        <v>49</v>
      </c>
      <c r="AO8">
        <f>+SUM(AO11:AO1001)</f>
        <v>65</v>
      </c>
    </row>
    <row r="9" spans="1:43" x14ac:dyDescent="0.3">
      <c r="A9" s="3" t="s">
        <v>51</v>
      </c>
      <c r="N9" t="s">
        <v>15</v>
      </c>
      <c r="T9" t="s">
        <v>40</v>
      </c>
      <c r="AF9" s="3" t="s">
        <v>52</v>
      </c>
    </row>
    <row r="10" spans="1:43" ht="43.2" x14ac:dyDescent="0.3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35</v>
      </c>
      <c r="L10" s="7" t="s">
        <v>45</v>
      </c>
      <c r="N10" t="s">
        <v>16</v>
      </c>
      <c r="O10" t="s">
        <v>17</v>
      </c>
      <c r="P10" t="s">
        <v>18</v>
      </c>
      <c r="Q10" t="s">
        <v>28</v>
      </c>
      <c r="R10" s="7" t="s">
        <v>41</v>
      </c>
      <c r="T10" t="s">
        <v>29</v>
      </c>
      <c r="U10" t="s">
        <v>30</v>
      </c>
      <c r="V10" t="s">
        <v>31</v>
      </c>
      <c r="W10" s="7" t="s">
        <v>32</v>
      </c>
      <c r="X10" s="7"/>
      <c r="Y10" t="s">
        <v>34</v>
      </c>
      <c r="Z10" s="7" t="s">
        <v>36</v>
      </c>
      <c r="AA10" s="7"/>
      <c r="AB10" s="7" t="s">
        <v>37</v>
      </c>
      <c r="AC10" s="7" t="s">
        <v>38</v>
      </c>
      <c r="AD10" s="7"/>
      <c r="AF10" t="s">
        <v>11</v>
      </c>
      <c r="AG10" t="s">
        <v>12</v>
      </c>
      <c r="AH10" t="s">
        <v>13</v>
      </c>
      <c r="AI10" t="s">
        <v>10</v>
      </c>
      <c r="AJ10" t="s">
        <v>0</v>
      </c>
      <c r="AK10" t="s">
        <v>46</v>
      </c>
      <c r="AL10" t="s">
        <v>14</v>
      </c>
      <c r="AM10" s="7" t="s">
        <v>33</v>
      </c>
      <c r="AO10" s="7" t="s">
        <v>42</v>
      </c>
      <c r="AQ10" s="7" t="s">
        <v>44</v>
      </c>
    </row>
    <row r="11" spans="1:43" x14ac:dyDescent="0.3">
      <c r="A11" s="11">
        <v>1</v>
      </c>
      <c r="B11">
        <v>255517</v>
      </c>
      <c r="C11">
        <v>-2.0000000000000002E-5</v>
      </c>
      <c r="D11">
        <v>0</v>
      </c>
      <c r="E11">
        <v>4.0000000000000003E-5</v>
      </c>
      <c r="F11">
        <v>-3.0000000000000001E-5</v>
      </c>
      <c r="G11">
        <v>5.6699999999999997E-3</v>
      </c>
      <c r="H11">
        <v>-5.6600000000000001E-3</v>
      </c>
      <c r="I11">
        <v>-1.1900000000000001E-3</v>
      </c>
      <c r="J11">
        <v>1.1999999999999999E-3</v>
      </c>
      <c r="K11">
        <v>21.3</v>
      </c>
      <c r="L11">
        <v>1</v>
      </c>
      <c r="N11">
        <f t="shared" ref="N11:N74" si="3">+(C11-D11)/2*$V$1*$V$2*100^2</f>
        <v>-3.5150000000000001E-2</v>
      </c>
      <c r="O11">
        <f t="shared" ref="O11:O74" si="4">+(E11-F11)/2*$V$1*$V$2*100^2</f>
        <v>0.12302500000000001</v>
      </c>
      <c r="P11">
        <f t="shared" ref="P11:P74" si="5">+(G11-H11)/2*$V$1*$V$2*100^2</f>
        <v>19.912475000000001</v>
      </c>
      <c r="Q11">
        <f>+IF(G11&gt;0,SQRT(N11^2+O11^2+P11^2),"")</f>
        <v>19.912886061511777</v>
      </c>
      <c r="R11">
        <f>+IF(G11&gt;0,IF(ABS(Q11/Q$5-1)&lt;=0.01,1,0),"")</f>
        <v>1</v>
      </c>
      <c r="T11" s="1">
        <f>+IF(G11&gt;0,ACOS(P11/SQRT(N11^2+O11^2+P11^2))/PI()*180,"")</f>
        <v>0.36814989462935849</v>
      </c>
      <c r="U11" s="1">
        <f>+IF(G11&gt;0,ATAN(N11/P11)/PI()*180,"")</f>
        <v>-0.10113984113257581</v>
      </c>
      <c r="V11" s="1">
        <f>+IF(G11&gt;0,ATAN(O11/P11)/PI()*180,"")</f>
        <v>0.35398530766960062</v>
      </c>
      <c r="W11">
        <f>+IF(G11&gt;0,IF(ABS(T11)&lt;1.14,1,0),"")</f>
        <v>1</v>
      </c>
      <c r="Y11" s="2">
        <f>+IF(G11&gt;0,Q11*U$5/AI11/V$3*(U$6+U$7)/(U$6+1)*(1+(20-K11)*U$4),"")</f>
        <v>1.3185920356939309</v>
      </c>
      <c r="Z11">
        <f>+IF(G11&gt;0,IF(Y11&gt;=1.3,1,0),"")</f>
        <v>1</v>
      </c>
      <c r="AB11" s="8">
        <f>+IF(G11&gt;0,(ABS(I11)-ABS(J11))/(ABS(I11)+ABS(J11))*2,"")</f>
        <v>-8.3682008368199251E-3</v>
      </c>
      <c r="AC11">
        <f>+IF(G11&gt;0,IF(ABS(AB11)&lt;0.0254,1,0),"")</f>
        <v>1</v>
      </c>
      <c r="AF11">
        <v>65.028999999999996</v>
      </c>
      <c r="AG11">
        <v>9.4789999999999992</v>
      </c>
      <c r="AH11">
        <v>25.023</v>
      </c>
      <c r="AI11">
        <v>115.896</v>
      </c>
      <c r="AJ11" s="11">
        <v>1</v>
      </c>
      <c r="AK11" t="str">
        <f>+IF(A11-AJ11=0,"OK","ID NOT OK")</f>
        <v>OK</v>
      </c>
      <c r="AM11">
        <f>+IF(AF11&gt;=AF$3,IF(AF11&lt;=AF$4,IF(AG11&gt;=AG$3,IF(AG11&lt;=AG$4,IF(AH11&gt;=AH$3,IF(AH11&lt;=AH$4,1,0),0),0),0),0),0)</f>
        <v>1</v>
      </c>
      <c r="AO11">
        <f t="shared" ref="AO11:AO74" si="6">+IF(G11&gt;0,L11*R11*W11*Z11*AC11*AM11,"")</f>
        <v>1</v>
      </c>
      <c r="AQ11" t="str">
        <f>+IF(AO11=1,"",IF(AM11=0,"Dimensions",IF(Z11=0,"Remanence",IF(W11=0,"Orientation",IF(AC11=0,"Convergence",IF(L11=0,"Visual",IF(R11=0,"Dipole Moment")))))))</f>
        <v/>
      </c>
    </row>
    <row r="12" spans="1:43" x14ac:dyDescent="0.3">
      <c r="A12" s="11">
        <v>2</v>
      </c>
      <c r="B12">
        <v>255517</v>
      </c>
      <c r="C12">
        <v>-2.0000000000000002E-5</v>
      </c>
      <c r="D12">
        <v>-4.0000000000000003E-5</v>
      </c>
      <c r="E12">
        <v>-6.0000000000000002E-5</v>
      </c>
      <c r="F12">
        <v>8.0000000000000007E-5</v>
      </c>
      <c r="G12">
        <v>5.6499999999999996E-3</v>
      </c>
      <c r="H12">
        <v>-5.6800000000000002E-3</v>
      </c>
      <c r="I12">
        <v>-1.1800000000000001E-3</v>
      </c>
      <c r="J12">
        <v>1.2099999999999999E-3</v>
      </c>
      <c r="K12">
        <v>21.3</v>
      </c>
      <c r="L12">
        <v>1</v>
      </c>
      <c r="N12">
        <f t="shared" si="3"/>
        <v>3.5150000000000001E-2</v>
      </c>
      <c r="O12">
        <f t="shared" si="4"/>
        <v>-0.24605000000000002</v>
      </c>
      <c r="P12">
        <f t="shared" si="5"/>
        <v>19.912475000000001</v>
      </c>
      <c r="Q12">
        <f t="shared" ref="Q12:Q75" si="7">+IF(G12&gt;0,SQRT(N12^2+O12^2+P12^2),"")</f>
        <v>19.914026131112337</v>
      </c>
      <c r="R12">
        <f t="shared" ref="R12:R75" si="8">+IF(G12&gt;0,IF(ABS(Q12/Q$5-1)&lt;=0.01,1,0),"")</f>
        <v>1</v>
      </c>
      <c r="T12" s="1">
        <f t="shared" ref="T12:T75" si="9">+IF(G12&gt;0,ACOS(P12/SQRT(N12^2+O12^2+P12^2))/PI()*180,"")</f>
        <v>0.71513028016431035</v>
      </c>
      <c r="U12" s="1">
        <f t="shared" ref="U12:U75" si="10">+IF(G12&gt;0,ATAN(N12/P12)/PI()*180,"")</f>
        <v>0.10113984113257581</v>
      </c>
      <c r="V12" s="1">
        <f t="shared" ref="V12:V75" si="11">+IF(G12&gt;0,ATAN(O12/P12)/PI()*180,"")</f>
        <v>-0.70794359397390161</v>
      </c>
      <c r="W12">
        <f t="shared" ref="W12:W75" si="12">+IF(G12&gt;0,IF(ABS(T12)&lt;1.14,1,0),"")</f>
        <v>1</v>
      </c>
      <c r="Y12" s="2">
        <f t="shared" ref="Y12:Y75" si="13">+IF(G12&gt;0,Q12*U$5/AI12/V$3*(U$6+U$7)/(U$6+1)*(1+(20-K12)*U$4),"")</f>
        <v>1.3189178929187431</v>
      </c>
      <c r="Z12">
        <f t="shared" ref="Z12:Z75" si="14">+IF(G12&gt;0,IF(Y12&gt;=1.3,1,0),"")</f>
        <v>1</v>
      </c>
      <c r="AB12" s="8">
        <f t="shared" ref="AB12:AB75" si="15">+IF(G12&gt;0,(ABS(I12)-ABS(J12))/(ABS(I12)+ABS(J12))*2,"")</f>
        <v>-2.510460251046014E-2</v>
      </c>
      <c r="AC12">
        <f t="shared" ref="AC12:AC75" si="16">+IF(G12&gt;0,IF(ABS(AB12)&lt;0.0254,1,0),"")</f>
        <v>1</v>
      </c>
      <c r="AF12">
        <v>65.02</v>
      </c>
      <c r="AG12">
        <v>9.4779999999999998</v>
      </c>
      <c r="AH12">
        <v>25.016999999999999</v>
      </c>
      <c r="AI12">
        <v>115.874</v>
      </c>
      <c r="AJ12" s="11">
        <v>2</v>
      </c>
      <c r="AK12" t="str">
        <f t="shared" ref="AK12:AK75" si="17">+IF(A12-AJ12=0,"OK","ID NOT OK")</f>
        <v>OK</v>
      </c>
      <c r="AM12">
        <f t="shared" ref="AM12:AM75" si="18">+IF(AF12&gt;=AF$3,IF(AF12&lt;=AF$4,IF(AG12&gt;=AG$3,IF(AG12&lt;=AG$4,IF(AH12&gt;=AH$3,IF(AH12&lt;=AH$4,1,0),0),0),0),0),0)</f>
        <v>1</v>
      </c>
      <c r="AO12">
        <f t="shared" si="6"/>
        <v>1</v>
      </c>
      <c r="AQ12" t="str">
        <f t="shared" ref="AQ12:AQ75" si="19">+IF(AO12=1,"",IF(AM12=0,"Dimensions",IF(Z12=0,"Remanence",IF(W12=0,"Orientation",IF(AC12=0,"Convergence",IF(L12=0,"Visual",IF(R12=0,"Dipole Moment")))))))</f>
        <v/>
      </c>
    </row>
    <row r="13" spans="1:43" x14ac:dyDescent="0.3">
      <c r="A13" s="11">
        <v>3</v>
      </c>
      <c r="B13">
        <v>255517</v>
      </c>
      <c r="C13">
        <v>-6.0000000000000002E-5</v>
      </c>
      <c r="D13">
        <v>2.0000000000000002E-5</v>
      </c>
      <c r="E13">
        <v>-5.0000000000000002E-5</v>
      </c>
      <c r="F13">
        <v>5.0000000000000002E-5</v>
      </c>
      <c r="G13">
        <v>5.64E-3</v>
      </c>
      <c r="H13">
        <v>-5.6699999999999997E-3</v>
      </c>
      <c r="I13">
        <v>-1.1900000000000001E-3</v>
      </c>
      <c r="J13">
        <v>1.1900000000000001E-3</v>
      </c>
      <c r="K13">
        <v>21.3</v>
      </c>
      <c r="L13">
        <v>1</v>
      </c>
      <c r="N13">
        <f t="shared" si="3"/>
        <v>-0.1406</v>
      </c>
      <c r="O13">
        <f t="shared" si="4"/>
        <v>-0.17574999999999999</v>
      </c>
      <c r="P13">
        <f t="shared" si="5"/>
        <v>19.877324999999999</v>
      </c>
      <c r="Q13">
        <f t="shared" si="7"/>
        <v>19.878599185509149</v>
      </c>
      <c r="R13">
        <f t="shared" si="8"/>
        <v>1</v>
      </c>
      <c r="T13" s="1">
        <f t="shared" si="9"/>
        <v>0.64872911925844479</v>
      </c>
      <c r="U13" s="1">
        <f t="shared" si="10"/>
        <v>-0.40526842783923001</v>
      </c>
      <c r="V13" s="1">
        <f t="shared" si="11"/>
        <v>-0.50658078273092955</v>
      </c>
      <c r="W13">
        <f t="shared" si="12"/>
        <v>1</v>
      </c>
      <c r="Y13" s="2">
        <f t="shared" si="13"/>
        <v>1.3181299948417968</v>
      </c>
      <c r="Z13">
        <f t="shared" si="14"/>
        <v>1</v>
      </c>
      <c r="AB13" s="8">
        <f t="shared" si="15"/>
        <v>0</v>
      </c>
      <c r="AC13">
        <f t="shared" si="16"/>
        <v>1</v>
      </c>
      <c r="AF13">
        <v>65.019000000000005</v>
      </c>
      <c r="AG13">
        <v>9.4770000000000003</v>
      </c>
      <c r="AH13">
        <v>25.026</v>
      </c>
      <c r="AI13">
        <v>115.73699999999999</v>
      </c>
      <c r="AJ13" s="11">
        <v>3</v>
      </c>
      <c r="AK13" t="str">
        <f t="shared" si="17"/>
        <v>OK</v>
      </c>
      <c r="AM13">
        <f t="shared" si="18"/>
        <v>1</v>
      </c>
      <c r="AO13">
        <f t="shared" si="6"/>
        <v>1</v>
      </c>
      <c r="AQ13" t="str">
        <f t="shared" si="19"/>
        <v/>
      </c>
    </row>
    <row r="14" spans="1:43" x14ac:dyDescent="0.3">
      <c r="A14" s="11">
        <v>4</v>
      </c>
      <c r="B14">
        <v>255517</v>
      </c>
      <c r="C14">
        <v>-4.0000000000000003E-5</v>
      </c>
      <c r="D14">
        <v>0</v>
      </c>
      <c r="E14">
        <v>-6.0000000000000002E-5</v>
      </c>
      <c r="F14">
        <v>6.9999999999999994E-5</v>
      </c>
      <c r="G14">
        <v>5.6499999999999996E-3</v>
      </c>
      <c r="H14">
        <v>-5.6800000000000002E-3</v>
      </c>
      <c r="I14">
        <v>-1.1999999999999999E-3</v>
      </c>
      <c r="J14">
        <v>1.1999999999999999E-3</v>
      </c>
      <c r="K14">
        <v>21.3</v>
      </c>
      <c r="L14">
        <v>1</v>
      </c>
      <c r="N14">
        <f t="shared" si="3"/>
        <v>-7.0300000000000001E-2</v>
      </c>
      <c r="O14">
        <f t="shared" si="4"/>
        <v>-0.22847499999999998</v>
      </c>
      <c r="P14">
        <f t="shared" si="5"/>
        <v>19.912475000000001</v>
      </c>
      <c r="Q14">
        <f t="shared" si="7"/>
        <v>19.913909800469874</v>
      </c>
      <c r="R14">
        <f t="shared" si="8"/>
        <v>1</v>
      </c>
      <c r="T14" s="1">
        <f t="shared" si="9"/>
        <v>0.68779295827206022</v>
      </c>
      <c r="U14" s="1">
        <f t="shared" si="10"/>
        <v>-0.20227905196294765</v>
      </c>
      <c r="V14" s="1">
        <f t="shared" si="11"/>
        <v>-0.65738080274608235</v>
      </c>
      <c r="W14">
        <f t="shared" si="12"/>
        <v>1</v>
      </c>
      <c r="Y14" s="2">
        <f t="shared" si="13"/>
        <v>1.3187280969510693</v>
      </c>
      <c r="Z14">
        <f t="shared" si="14"/>
        <v>1</v>
      </c>
      <c r="AB14" s="8">
        <f t="shared" si="15"/>
        <v>0</v>
      </c>
      <c r="AC14">
        <f t="shared" si="16"/>
        <v>1</v>
      </c>
      <c r="AF14">
        <v>65.03</v>
      </c>
      <c r="AG14">
        <v>9.4770000000000003</v>
      </c>
      <c r="AH14">
        <v>25.016999999999999</v>
      </c>
      <c r="AI14">
        <v>115.89</v>
      </c>
      <c r="AJ14" s="11">
        <v>4</v>
      </c>
      <c r="AK14" t="str">
        <f t="shared" si="17"/>
        <v>OK</v>
      </c>
      <c r="AM14">
        <f t="shared" si="18"/>
        <v>1</v>
      </c>
      <c r="AO14">
        <f t="shared" si="6"/>
        <v>1</v>
      </c>
      <c r="AQ14" t="str">
        <f t="shared" si="19"/>
        <v/>
      </c>
    </row>
    <row r="15" spans="1:43" x14ac:dyDescent="0.3">
      <c r="A15" s="11">
        <v>5</v>
      </c>
      <c r="B15">
        <v>255517</v>
      </c>
      <c r="C15">
        <v>-2.0000000000000002E-5</v>
      </c>
      <c r="D15">
        <v>-2.0000000000000002E-5</v>
      </c>
      <c r="E15">
        <v>3.0000000000000001E-5</v>
      </c>
      <c r="F15">
        <v>-4.0000000000000003E-5</v>
      </c>
      <c r="G15">
        <v>5.6600000000000001E-3</v>
      </c>
      <c r="H15">
        <v>-5.6800000000000002E-3</v>
      </c>
      <c r="I15">
        <v>-1.1999999999999999E-3</v>
      </c>
      <c r="J15">
        <v>1.1999999999999999E-3</v>
      </c>
      <c r="K15">
        <v>21.3</v>
      </c>
      <c r="L15">
        <v>1</v>
      </c>
      <c r="N15">
        <f t="shared" si="3"/>
        <v>0</v>
      </c>
      <c r="O15">
        <f t="shared" si="4"/>
        <v>0.12302500000000001</v>
      </c>
      <c r="P15">
        <f t="shared" si="5"/>
        <v>19.930049999999998</v>
      </c>
      <c r="Q15">
        <f t="shared" si="7"/>
        <v>19.930429703173107</v>
      </c>
      <c r="R15">
        <f t="shared" si="8"/>
        <v>1</v>
      </c>
      <c r="T15" s="1">
        <f t="shared" si="9"/>
        <v>0.35367315924656689</v>
      </c>
      <c r="U15" s="1">
        <f t="shared" si="10"/>
        <v>0</v>
      </c>
      <c r="V15" s="1">
        <f t="shared" si="11"/>
        <v>0.35367315924646131</v>
      </c>
      <c r="W15">
        <f t="shared" si="12"/>
        <v>1</v>
      </c>
      <c r="Y15" s="2">
        <f t="shared" si="13"/>
        <v>1.3205057374725548</v>
      </c>
      <c r="Z15">
        <f t="shared" si="14"/>
        <v>1</v>
      </c>
      <c r="AB15" s="8">
        <f t="shared" si="15"/>
        <v>0</v>
      </c>
      <c r="AC15">
        <f t="shared" si="16"/>
        <v>1</v>
      </c>
      <c r="AF15">
        <v>64.992000000000004</v>
      </c>
      <c r="AG15">
        <v>9.4809999999999999</v>
      </c>
      <c r="AH15">
        <v>24.991</v>
      </c>
      <c r="AI15">
        <v>115.83</v>
      </c>
      <c r="AJ15" s="11">
        <v>5</v>
      </c>
      <c r="AK15" t="str">
        <f t="shared" si="17"/>
        <v>OK</v>
      </c>
      <c r="AM15">
        <f t="shared" si="18"/>
        <v>1</v>
      </c>
      <c r="AO15">
        <f t="shared" si="6"/>
        <v>1</v>
      </c>
      <c r="AQ15" t="str">
        <f t="shared" si="19"/>
        <v/>
      </c>
    </row>
    <row r="16" spans="1:43" x14ac:dyDescent="0.3">
      <c r="A16" s="11">
        <v>6</v>
      </c>
      <c r="B16">
        <v>255517</v>
      </c>
      <c r="C16">
        <v>0</v>
      </c>
      <c r="D16">
        <v>-4.0000000000000003E-5</v>
      </c>
      <c r="E16">
        <v>3.0000000000000001E-5</v>
      </c>
      <c r="F16">
        <v>-4.0000000000000003E-5</v>
      </c>
      <c r="G16">
        <v>5.64E-3</v>
      </c>
      <c r="H16">
        <v>-5.6600000000000001E-3</v>
      </c>
      <c r="I16">
        <v>-1.1900000000000001E-3</v>
      </c>
      <c r="J16">
        <v>1.1900000000000001E-3</v>
      </c>
      <c r="K16">
        <v>21.3</v>
      </c>
      <c r="L16">
        <v>1</v>
      </c>
      <c r="N16">
        <f t="shared" si="3"/>
        <v>7.0300000000000001E-2</v>
      </c>
      <c r="O16">
        <f t="shared" si="4"/>
        <v>0.12302500000000001</v>
      </c>
      <c r="P16">
        <f t="shared" si="5"/>
        <v>19.859750000000002</v>
      </c>
      <c r="Q16">
        <f t="shared" si="7"/>
        <v>19.860255469231131</v>
      </c>
      <c r="R16">
        <f t="shared" si="8"/>
        <v>1</v>
      </c>
      <c r="T16" s="1">
        <f t="shared" si="9"/>
        <v>0.40878363220907959</v>
      </c>
      <c r="U16" s="1">
        <f t="shared" si="10"/>
        <v>0.20281607151463052</v>
      </c>
      <c r="V16" s="1">
        <f t="shared" si="11"/>
        <v>0.35492506766259219</v>
      </c>
      <c r="W16">
        <f t="shared" si="12"/>
        <v>1</v>
      </c>
      <c r="Y16" s="2">
        <f t="shared" si="13"/>
        <v>1.3191476109268347</v>
      </c>
      <c r="Z16">
        <f t="shared" si="14"/>
        <v>1</v>
      </c>
      <c r="AB16" s="8">
        <f t="shared" si="15"/>
        <v>0</v>
      </c>
      <c r="AC16">
        <f t="shared" si="16"/>
        <v>1</v>
      </c>
      <c r="AF16">
        <v>65.018000000000001</v>
      </c>
      <c r="AG16">
        <v>9.4760000000000009</v>
      </c>
      <c r="AH16">
        <v>25.01</v>
      </c>
      <c r="AI16">
        <v>115.541</v>
      </c>
      <c r="AJ16" s="11">
        <v>6</v>
      </c>
      <c r="AK16" t="str">
        <f t="shared" si="17"/>
        <v>OK</v>
      </c>
      <c r="AM16">
        <f t="shared" si="18"/>
        <v>1</v>
      </c>
      <c r="AO16">
        <f t="shared" si="6"/>
        <v>1</v>
      </c>
      <c r="AQ16" t="str">
        <f t="shared" si="19"/>
        <v/>
      </c>
    </row>
    <row r="17" spans="1:43" x14ac:dyDescent="0.3">
      <c r="A17" s="11">
        <v>7</v>
      </c>
      <c r="B17">
        <v>255517</v>
      </c>
      <c r="C17">
        <v>-6.0000000000000002E-5</v>
      </c>
      <c r="D17">
        <v>2.0000000000000002E-5</v>
      </c>
      <c r="E17">
        <v>5.0000000000000002E-5</v>
      </c>
      <c r="F17">
        <v>-5.0000000000000002E-5</v>
      </c>
      <c r="G17">
        <v>5.6600000000000001E-3</v>
      </c>
      <c r="H17">
        <v>-5.6699999999999997E-3</v>
      </c>
      <c r="I17">
        <v>-1.1999999999999999E-3</v>
      </c>
      <c r="J17">
        <v>1.1999999999999999E-3</v>
      </c>
      <c r="K17">
        <v>21.3</v>
      </c>
      <c r="L17">
        <v>1</v>
      </c>
      <c r="N17">
        <f t="shared" si="3"/>
        <v>-0.1406</v>
      </c>
      <c r="O17">
        <f t="shared" si="4"/>
        <v>0.17574999999999999</v>
      </c>
      <c r="P17">
        <f t="shared" si="5"/>
        <v>19.912475000000001</v>
      </c>
      <c r="Q17">
        <f t="shared" si="7"/>
        <v>19.91374693642874</v>
      </c>
      <c r="R17">
        <f t="shared" si="8"/>
        <v>1</v>
      </c>
      <c r="T17" s="1">
        <f t="shared" si="9"/>
        <v>0.64758406396540669</v>
      </c>
      <c r="U17" s="1">
        <f t="shared" si="10"/>
        <v>-0.40455306164966914</v>
      </c>
      <c r="V17" s="1">
        <f t="shared" si="11"/>
        <v>0.50568660011370881</v>
      </c>
      <c r="W17">
        <f t="shared" si="12"/>
        <v>1</v>
      </c>
      <c r="Y17" s="2">
        <f t="shared" si="13"/>
        <v>1.3195940807260658</v>
      </c>
      <c r="Z17">
        <f t="shared" si="14"/>
        <v>1</v>
      </c>
      <c r="AB17" s="8">
        <f t="shared" si="15"/>
        <v>0</v>
      </c>
      <c r="AC17">
        <f t="shared" si="16"/>
        <v>1</v>
      </c>
      <c r="AF17">
        <v>64.997</v>
      </c>
      <c r="AG17">
        <v>9.4809999999999999</v>
      </c>
      <c r="AH17">
        <v>25.004999999999999</v>
      </c>
      <c r="AI17">
        <v>115.813</v>
      </c>
      <c r="AJ17" s="11">
        <v>7</v>
      </c>
      <c r="AK17" t="str">
        <f t="shared" si="17"/>
        <v>OK</v>
      </c>
      <c r="AM17">
        <f t="shared" si="18"/>
        <v>1</v>
      </c>
      <c r="AO17">
        <f t="shared" si="6"/>
        <v>1</v>
      </c>
      <c r="AQ17" t="str">
        <f t="shared" si="19"/>
        <v/>
      </c>
    </row>
    <row r="18" spans="1:43" x14ac:dyDescent="0.3">
      <c r="A18" s="11">
        <v>8</v>
      </c>
      <c r="B18">
        <v>255517</v>
      </c>
      <c r="C18">
        <v>0</v>
      </c>
      <c r="D18">
        <v>-3.0000000000000001E-5</v>
      </c>
      <c r="E18">
        <v>-6.9999999999999994E-5</v>
      </c>
      <c r="F18">
        <v>6.0000000000000002E-5</v>
      </c>
      <c r="G18">
        <v>5.6600000000000001E-3</v>
      </c>
      <c r="H18">
        <v>-5.6800000000000002E-3</v>
      </c>
      <c r="I18">
        <v>-1.1900000000000001E-3</v>
      </c>
      <c r="J18">
        <v>1.1999999999999999E-3</v>
      </c>
      <c r="K18">
        <v>21.3</v>
      </c>
      <c r="L18">
        <v>1</v>
      </c>
      <c r="N18">
        <f t="shared" si="3"/>
        <v>5.2725000000000001E-2</v>
      </c>
      <c r="O18">
        <f t="shared" si="4"/>
        <v>-0.22847499999999998</v>
      </c>
      <c r="P18">
        <f t="shared" si="5"/>
        <v>19.930049999999998</v>
      </c>
      <c r="Q18">
        <f t="shared" si="7"/>
        <v>19.93142929530519</v>
      </c>
      <c r="R18">
        <f t="shared" si="8"/>
        <v>1</v>
      </c>
      <c r="T18" s="1">
        <f t="shared" si="9"/>
        <v>0.67406153042309991</v>
      </c>
      <c r="U18" s="1">
        <f t="shared" si="10"/>
        <v>0.15157578266830807</v>
      </c>
      <c r="V18" s="1">
        <f t="shared" si="11"/>
        <v>-0.65680115266787598</v>
      </c>
      <c r="W18">
        <f t="shared" si="12"/>
        <v>1</v>
      </c>
      <c r="Y18" s="2">
        <f t="shared" si="13"/>
        <v>1.3201160856633394</v>
      </c>
      <c r="Z18">
        <f t="shared" si="14"/>
        <v>1</v>
      </c>
      <c r="AB18" s="8">
        <f t="shared" si="15"/>
        <v>-8.3682008368199251E-3</v>
      </c>
      <c r="AC18">
        <f t="shared" si="16"/>
        <v>1</v>
      </c>
      <c r="AF18">
        <v>65.028999999999996</v>
      </c>
      <c r="AG18">
        <v>9.4779999999999998</v>
      </c>
      <c r="AH18">
        <v>25.021999999999998</v>
      </c>
      <c r="AI18">
        <v>115.87</v>
      </c>
      <c r="AJ18" s="11">
        <v>8</v>
      </c>
      <c r="AK18" t="str">
        <f t="shared" si="17"/>
        <v>OK</v>
      </c>
      <c r="AM18">
        <f t="shared" si="18"/>
        <v>1</v>
      </c>
      <c r="AO18">
        <f t="shared" si="6"/>
        <v>1</v>
      </c>
      <c r="AQ18" t="str">
        <f t="shared" si="19"/>
        <v/>
      </c>
    </row>
    <row r="19" spans="1:43" x14ac:dyDescent="0.3">
      <c r="A19" s="11">
        <v>9</v>
      </c>
      <c r="B19">
        <v>255517</v>
      </c>
      <c r="C19">
        <v>-4.0000000000000003E-5</v>
      </c>
      <c r="D19">
        <v>0</v>
      </c>
      <c r="E19">
        <v>5.0000000000000002E-5</v>
      </c>
      <c r="F19">
        <v>-5.0000000000000002E-5</v>
      </c>
      <c r="G19">
        <v>5.6699999999999997E-3</v>
      </c>
      <c r="H19">
        <v>-5.6800000000000002E-3</v>
      </c>
      <c r="I19">
        <v>-1.1999999999999999E-3</v>
      </c>
      <c r="J19">
        <v>1.1999999999999999E-3</v>
      </c>
      <c r="K19">
        <v>21.4</v>
      </c>
      <c r="L19">
        <v>1</v>
      </c>
      <c r="N19">
        <f t="shared" si="3"/>
        <v>-7.0300000000000001E-2</v>
      </c>
      <c r="O19">
        <f t="shared" si="4"/>
        <v>0.17574999999999999</v>
      </c>
      <c r="P19">
        <f t="shared" si="5"/>
        <v>19.947624999999995</v>
      </c>
      <c r="Q19">
        <f t="shared" si="7"/>
        <v>19.948523085509986</v>
      </c>
      <c r="R19">
        <f t="shared" si="8"/>
        <v>1</v>
      </c>
      <c r="T19" s="1">
        <f t="shared" si="9"/>
        <v>0.54367921541002207</v>
      </c>
      <c r="U19" s="1">
        <f t="shared" si="10"/>
        <v>-0.20192261605879533</v>
      </c>
      <c r="V19" s="1">
        <f t="shared" si="11"/>
        <v>0.50479556855582897</v>
      </c>
      <c r="W19">
        <f t="shared" si="12"/>
        <v>1</v>
      </c>
      <c r="Y19" s="2">
        <f t="shared" si="13"/>
        <v>1.3205363886669101</v>
      </c>
      <c r="Z19">
        <f t="shared" si="14"/>
        <v>1</v>
      </c>
      <c r="AB19" s="8">
        <f t="shared" si="15"/>
        <v>0</v>
      </c>
      <c r="AC19">
        <f t="shared" si="16"/>
        <v>1</v>
      </c>
      <c r="AF19">
        <v>65.021000000000001</v>
      </c>
      <c r="AG19">
        <v>9.4870000000000001</v>
      </c>
      <c r="AH19">
        <v>25.013000000000002</v>
      </c>
      <c r="AI19">
        <v>115.943</v>
      </c>
      <c r="AJ19" s="11">
        <v>9</v>
      </c>
      <c r="AK19" t="str">
        <f t="shared" si="17"/>
        <v>OK</v>
      </c>
      <c r="AM19">
        <f t="shared" si="18"/>
        <v>1</v>
      </c>
      <c r="AO19">
        <f t="shared" si="6"/>
        <v>1</v>
      </c>
      <c r="AQ19" t="str">
        <f t="shared" si="19"/>
        <v/>
      </c>
    </row>
    <row r="20" spans="1:43" x14ac:dyDescent="0.3">
      <c r="A20" s="11">
        <v>10</v>
      </c>
      <c r="B20">
        <v>255517</v>
      </c>
      <c r="C20">
        <v>-4.0000000000000003E-5</v>
      </c>
      <c r="D20">
        <v>2.0000000000000002E-5</v>
      </c>
      <c r="E20">
        <v>4.0000000000000003E-5</v>
      </c>
      <c r="F20">
        <v>-4.0000000000000003E-5</v>
      </c>
      <c r="G20">
        <v>5.6499999999999996E-3</v>
      </c>
      <c r="H20">
        <v>-5.6600000000000001E-3</v>
      </c>
      <c r="I20">
        <v>-1.1999999999999999E-3</v>
      </c>
      <c r="J20">
        <v>1.1900000000000001E-3</v>
      </c>
      <c r="K20">
        <v>21.4</v>
      </c>
      <c r="L20">
        <v>1</v>
      </c>
      <c r="N20">
        <f t="shared" si="3"/>
        <v>-0.10545000000000002</v>
      </c>
      <c r="O20">
        <f t="shared" si="4"/>
        <v>0.1406</v>
      </c>
      <c r="P20">
        <f t="shared" si="5"/>
        <v>19.877324999999999</v>
      </c>
      <c r="Q20">
        <f t="shared" si="7"/>
        <v>19.878101952101083</v>
      </c>
      <c r="R20">
        <f t="shared" si="8"/>
        <v>1</v>
      </c>
      <c r="T20" s="1">
        <f t="shared" si="9"/>
        <v>0.50658078273069784</v>
      </c>
      <c r="U20" s="1">
        <f t="shared" si="10"/>
        <v>-0.30395353857777652</v>
      </c>
      <c r="V20" s="1">
        <f t="shared" si="11"/>
        <v>0.40526842783923001</v>
      </c>
      <c r="W20">
        <f t="shared" si="12"/>
        <v>1</v>
      </c>
      <c r="Y20" s="2">
        <f t="shared" si="13"/>
        <v>1.3180118450652161</v>
      </c>
      <c r="Z20">
        <f t="shared" si="14"/>
        <v>1</v>
      </c>
      <c r="AB20" s="8">
        <f t="shared" si="15"/>
        <v>8.3682008368199251E-3</v>
      </c>
      <c r="AC20">
        <f t="shared" si="16"/>
        <v>1</v>
      </c>
      <c r="AF20">
        <v>65.031000000000006</v>
      </c>
      <c r="AG20">
        <v>9.4749999999999996</v>
      </c>
      <c r="AH20">
        <v>25.026</v>
      </c>
      <c r="AI20">
        <v>115.755</v>
      </c>
      <c r="AJ20" s="11">
        <v>10</v>
      </c>
      <c r="AK20" t="str">
        <f t="shared" si="17"/>
        <v>OK</v>
      </c>
      <c r="AM20">
        <f t="shared" si="18"/>
        <v>1</v>
      </c>
      <c r="AO20">
        <f t="shared" si="6"/>
        <v>1</v>
      </c>
      <c r="AQ20" t="str">
        <f t="shared" si="19"/>
        <v/>
      </c>
    </row>
    <row r="21" spans="1:43" x14ac:dyDescent="0.3">
      <c r="A21" s="11">
        <v>11</v>
      </c>
      <c r="B21">
        <v>255517</v>
      </c>
      <c r="C21">
        <v>2.0000000000000002E-5</v>
      </c>
      <c r="D21">
        <v>-5.0000000000000002E-5</v>
      </c>
      <c r="E21">
        <v>0</v>
      </c>
      <c r="F21">
        <v>-2.0000000000000002E-5</v>
      </c>
      <c r="G21">
        <v>5.6600000000000001E-3</v>
      </c>
      <c r="H21">
        <v>-5.6800000000000002E-3</v>
      </c>
      <c r="I21">
        <v>-1.1900000000000001E-3</v>
      </c>
      <c r="J21">
        <v>1.1999999999999999E-3</v>
      </c>
      <c r="K21">
        <v>21.4</v>
      </c>
      <c r="L21">
        <v>1</v>
      </c>
      <c r="N21">
        <f t="shared" si="3"/>
        <v>0.12302500000000001</v>
      </c>
      <c r="O21">
        <f t="shared" si="4"/>
        <v>3.5150000000000001E-2</v>
      </c>
      <c r="P21">
        <f t="shared" si="5"/>
        <v>19.930049999999998</v>
      </c>
      <c r="Q21">
        <f t="shared" si="7"/>
        <v>19.930460699031141</v>
      </c>
      <c r="R21">
        <f t="shared" si="8"/>
        <v>1</v>
      </c>
      <c r="T21" s="1">
        <f t="shared" si="9"/>
        <v>0.36782525637880331</v>
      </c>
      <c r="U21" s="1">
        <f t="shared" si="10"/>
        <v>0.35367315924646131</v>
      </c>
      <c r="V21" s="1">
        <f t="shared" si="11"/>
        <v>0.10105065274517855</v>
      </c>
      <c r="W21">
        <f t="shared" si="12"/>
        <v>1</v>
      </c>
      <c r="Y21" s="2">
        <f t="shared" si="13"/>
        <v>1.3209129126690609</v>
      </c>
      <c r="Z21">
        <f t="shared" si="14"/>
        <v>1</v>
      </c>
      <c r="AB21" s="8">
        <f t="shared" si="15"/>
        <v>-8.3682008368199251E-3</v>
      </c>
      <c r="AC21">
        <f t="shared" si="16"/>
        <v>1</v>
      </c>
      <c r="AF21">
        <v>65.015000000000001</v>
      </c>
      <c r="AG21">
        <v>9.4809999999999999</v>
      </c>
      <c r="AH21">
        <v>25.004000000000001</v>
      </c>
      <c r="AI21">
        <v>115.80500000000001</v>
      </c>
      <c r="AJ21" s="11">
        <v>11</v>
      </c>
      <c r="AK21" t="str">
        <f t="shared" si="17"/>
        <v>OK</v>
      </c>
      <c r="AM21">
        <f t="shared" si="18"/>
        <v>1</v>
      </c>
      <c r="AO21">
        <f t="shared" si="6"/>
        <v>1</v>
      </c>
      <c r="AQ21" t="str">
        <f t="shared" si="19"/>
        <v/>
      </c>
    </row>
    <row r="22" spans="1:43" x14ac:dyDescent="0.3">
      <c r="A22" s="11">
        <v>12</v>
      </c>
      <c r="B22">
        <v>255517</v>
      </c>
      <c r="C22">
        <v>1.0000000000000001E-5</v>
      </c>
      <c r="D22">
        <v>-4.0000000000000003E-5</v>
      </c>
      <c r="E22">
        <v>-5.0000000000000002E-5</v>
      </c>
      <c r="F22">
        <v>6.0000000000000002E-5</v>
      </c>
      <c r="G22">
        <v>5.6499999999999996E-3</v>
      </c>
      <c r="H22">
        <v>-5.6600000000000001E-3</v>
      </c>
      <c r="I22">
        <v>-1.1900000000000001E-3</v>
      </c>
      <c r="J22">
        <v>1.1999999999999999E-3</v>
      </c>
      <c r="K22">
        <v>21.4</v>
      </c>
      <c r="L22">
        <v>1</v>
      </c>
      <c r="N22">
        <f t="shared" si="3"/>
        <v>8.7874999999999995E-2</v>
      </c>
      <c r="O22">
        <f t="shared" si="4"/>
        <v>-0.19332499999999997</v>
      </c>
      <c r="P22">
        <f t="shared" si="5"/>
        <v>19.877324999999999</v>
      </c>
      <c r="Q22">
        <f t="shared" si="7"/>
        <v>19.878459339870254</v>
      </c>
      <c r="R22">
        <f t="shared" si="8"/>
        <v>1</v>
      </c>
      <c r="T22" s="1">
        <f t="shared" si="9"/>
        <v>0.61209655205886859</v>
      </c>
      <c r="U22" s="1">
        <f t="shared" si="10"/>
        <v>0.25329534152696076</v>
      </c>
      <c r="V22" s="1">
        <f t="shared" si="11"/>
        <v>-0.55723581184183857</v>
      </c>
      <c r="W22">
        <f t="shared" si="12"/>
        <v>1</v>
      </c>
      <c r="Y22" s="2">
        <f t="shared" si="13"/>
        <v>1.3197799701832609</v>
      </c>
      <c r="Z22">
        <f t="shared" si="14"/>
        <v>1</v>
      </c>
      <c r="AB22" s="8">
        <f t="shared" si="15"/>
        <v>-8.3682008368199251E-3</v>
      </c>
      <c r="AC22">
        <f t="shared" si="16"/>
        <v>1</v>
      </c>
      <c r="AF22">
        <v>65.018000000000001</v>
      </c>
      <c r="AG22">
        <v>9.4760000000000009</v>
      </c>
      <c r="AH22">
        <v>25.015999999999998</v>
      </c>
      <c r="AI22">
        <v>115.602</v>
      </c>
      <c r="AJ22" s="11">
        <v>12</v>
      </c>
      <c r="AK22" t="str">
        <f t="shared" si="17"/>
        <v>OK</v>
      </c>
      <c r="AM22">
        <f t="shared" si="18"/>
        <v>1</v>
      </c>
      <c r="AO22">
        <f t="shared" si="6"/>
        <v>1</v>
      </c>
      <c r="AQ22" t="str">
        <f t="shared" si="19"/>
        <v/>
      </c>
    </row>
    <row r="23" spans="1:43" x14ac:dyDescent="0.3">
      <c r="A23" s="11">
        <v>13</v>
      </c>
      <c r="B23">
        <v>255517</v>
      </c>
      <c r="C23">
        <v>0</v>
      </c>
      <c r="D23">
        <v>-3.0000000000000001E-5</v>
      </c>
      <c r="E23">
        <v>-6.0000000000000002E-5</v>
      </c>
      <c r="F23">
        <v>6.9999999999999994E-5</v>
      </c>
      <c r="G23">
        <v>5.6499999999999996E-3</v>
      </c>
      <c r="H23">
        <v>-5.6600000000000001E-3</v>
      </c>
      <c r="I23">
        <v>-1.1900000000000001E-3</v>
      </c>
      <c r="J23">
        <v>1.1999999999999999E-3</v>
      </c>
      <c r="K23">
        <v>21.4</v>
      </c>
      <c r="L23">
        <v>1</v>
      </c>
      <c r="N23">
        <f t="shared" si="3"/>
        <v>5.2725000000000001E-2</v>
      </c>
      <c r="O23">
        <f t="shared" si="4"/>
        <v>-0.22847499999999998</v>
      </c>
      <c r="P23">
        <f t="shared" si="5"/>
        <v>19.877324999999999</v>
      </c>
      <c r="Q23">
        <f t="shared" si="7"/>
        <v>19.878707953659237</v>
      </c>
      <c r="R23">
        <f t="shared" si="8"/>
        <v>1</v>
      </c>
      <c r="T23" s="1">
        <f t="shared" si="9"/>
        <v>0.6758493264143165</v>
      </c>
      <c r="U23" s="1">
        <f t="shared" si="10"/>
        <v>0.15197783856389313</v>
      </c>
      <c r="V23" s="1">
        <f t="shared" si="11"/>
        <v>-0.65854317756360292</v>
      </c>
      <c r="W23">
        <f t="shared" si="12"/>
        <v>1</v>
      </c>
      <c r="Y23" s="2">
        <f t="shared" si="13"/>
        <v>1.3228403295530267</v>
      </c>
      <c r="Z23">
        <f t="shared" si="14"/>
        <v>1</v>
      </c>
      <c r="AB23" s="8">
        <f t="shared" si="15"/>
        <v>-8.3682008368199251E-3</v>
      </c>
      <c r="AC23">
        <f t="shared" si="16"/>
        <v>1</v>
      </c>
      <c r="AF23">
        <v>65.007000000000005</v>
      </c>
      <c r="AG23">
        <v>9.4830000000000005</v>
      </c>
      <c r="AH23">
        <v>25.001999999999999</v>
      </c>
      <c r="AI23">
        <v>115.336</v>
      </c>
      <c r="AJ23" s="11">
        <v>13</v>
      </c>
      <c r="AK23" t="str">
        <f t="shared" si="17"/>
        <v>OK</v>
      </c>
      <c r="AM23">
        <f t="shared" si="18"/>
        <v>1</v>
      </c>
      <c r="AO23">
        <f t="shared" si="6"/>
        <v>1</v>
      </c>
      <c r="AQ23" t="str">
        <f t="shared" si="19"/>
        <v/>
      </c>
    </row>
    <row r="24" spans="1:43" x14ac:dyDescent="0.3">
      <c r="A24" s="11">
        <v>14</v>
      </c>
      <c r="B24">
        <v>255517</v>
      </c>
      <c r="C24">
        <v>-4.0000000000000003E-5</v>
      </c>
      <c r="D24">
        <v>2.0000000000000002E-5</v>
      </c>
      <c r="E24">
        <v>3.0000000000000001E-5</v>
      </c>
      <c r="F24">
        <v>-2.0000000000000002E-5</v>
      </c>
      <c r="G24">
        <v>5.6699999999999997E-3</v>
      </c>
      <c r="H24">
        <v>-5.6699999999999997E-3</v>
      </c>
      <c r="I24">
        <v>-1.1900000000000001E-3</v>
      </c>
      <c r="J24">
        <v>1.1999999999999999E-3</v>
      </c>
      <c r="K24">
        <v>21.4</v>
      </c>
      <c r="L24">
        <v>1</v>
      </c>
      <c r="N24">
        <f t="shared" si="3"/>
        <v>-0.10545000000000002</v>
      </c>
      <c r="O24">
        <f t="shared" si="4"/>
        <v>8.7874999999999995E-2</v>
      </c>
      <c r="P24">
        <f t="shared" si="5"/>
        <v>19.930049999999998</v>
      </c>
      <c r="Q24">
        <f t="shared" si="7"/>
        <v>19.930522690602594</v>
      </c>
      <c r="R24">
        <f t="shared" si="8"/>
        <v>1</v>
      </c>
      <c r="T24" s="1">
        <f t="shared" si="9"/>
        <v>0.3946095836536605</v>
      </c>
      <c r="U24" s="1">
        <f t="shared" si="10"/>
        <v>-0.30314944371412733</v>
      </c>
      <c r="V24" s="1">
        <f t="shared" si="11"/>
        <v>0.25262525672699365</v>
      </c>
      <c r="W24">
        <f t="shared" si="12"/>
        <v>1</v>
      </c>
      <c r="Y24" s="2">
        <f t="shared" si="13"/>
        <v>1.3200734873728455</v>
      </c>
      <c r="Z24">
        <f t="shared" si="14"/>
        <v>1</v>
      </c>
      <c r="AB24" s="8">
        <f t="shared" si="15"/>
        <v>-8.3682008368199251E-3</v>
      </c>
      <c r="AC24">
        <f t="shared" si="16"/>
        <v>1</v>
      </c>
      <c r="AF24">
        <v>65.007000000000005</v>
      </c>
      <c r="AG24">
        <v>9.484</v>
      </c>
      <c r="AH24">
        <v>24.995999999999999</v>
      </c>
      <c r="AI24">
        <v>115.879</v>
      </c>
      <c r="AJ24" s="11">
        <v>14</v>
      </c>
      <c r="AK24" t="str">
        <f t="shared" si="17"/>
        <v>OK</v>
      </c>
      <c r="AM24">
        <f t="shared" si="18"/>
        <v>1</v>
      </c>
      <c r="AO24">
        <f t="shared" si="6"/>
        <v>1</v>
      </c>
      <c r="AQ24" t="str">
        <f t="shared" si="19"/>
        <v/>
      </c>
    </row>
    <row r="25" spans="1:43" x14ac:dyDescent="0.3">
      <c r="A25" s="11">
        <v>15</v>
      </c>
      <c r="B25">
        <v>255517</v>
      </c>
      <c r="C25">
        <v>-1E-4</v>
      </c>
      <c r="D25">
        <v>6.9999999999999994E-5</v>
      </c>
      <c r="E25">
        <v>-1.0000000000000001E-5</v>
      </c>
      <c r="F25">
        <v>2.0000000000000002E-5</v>
      </c>
      <c r="G25">
        <v>5.6499999999999996E-3</v>
      </c>
      <c r="H25">
        <v>-5.6600000000000001E-3</v>
      </c>
      <c r="I25">
        <v>-1.1900000000000001E-3</v>
      </c>
      <c r="J25">
        <v>1.1999999999999999E-3</v>
      </c>
      <c r="K25">
        <v>21.4</v>
      </c>
      <c r="L25">
        <v>1</v>
      </c>
      <c r="N25">
        <f t="shared" si="3"/>
        <v>-0.29877500000000001</v>
      </c>
      <c r="O25">
        <f t="shared" si="4"/>
        <v>-5.2725000000000008E-2</v>
      </c>
      <c r="P25">
        <f t="shared" si="5"/>
        <v>19.877324999999999</v>
      </c>
      <c r="Q25">
        <f t="shared" si="7"/>
        <v>19.879640227677033</v>
      </c>
      <c r="R25">
        <f t="shared" si="8"/>
        <v>1</v>
      </c>
      <c r="T25" s="1">
        <f t="shared" si="9"/>
        <v>0.87444890399605713</v>
      </c>
      <c r="U25" s="1">
        <f t="shared" si="10"/>
        <v>-0.86114492291002609</v>
      </c>
      <c r="V25" s="1">
        <f t="shared" si="11"/>
        <v>-0.15197783856389316</v>
      </c>
      <c r="W25">
        <f t="shared" si="12"/>
        <v>1</v>
      </c>
      <c r="Y25" s="2">
        <f t="shared" si="13"/>
        <v>1.3186036672735488</v>
      </c>
      <c r="Z25">
        <f t="shared" si="14"/>
        <v>1</v>
      </c>
      <c r="AB25" s="8">
        <f t="shared" si="15"/>
        <v>-8.3682008368199251E-3</v>
      </c>
      <c r="AC25">
        <f t="shared" si="16"/>
        <v>1</v>
      </c>
      <c r="AF25">
        <v>64.994</v>
      </c>
      <c r="AG25">
        <v>9.484</v>
      </c>
      <c r="AH25">
        <v>25.006</v>
      </c>
      <c r="AI25">
        <v>115.712</v>
      </c>
      <c r="AJ25" s="11">
        <v>15</v>
      </c>
      <c r="AK25" t="str">
        <f t="shared" si="17"/>
        <v>OK</v>
      </c>
      <c r="AM25">
        <f t="shared" si="18"/>
        <v>1</v>
      </c>
      <c r="AO25">
        <f t="shared" si="6"/>
        <v>1</v>
      </c>
      <c r="AQ25" t="str">
        <f t="shared" si="19"/>
        <v/>
      </c>
    </row>
    <row r="26" spans="1:43" x14ac:dyDescent="0.3">
      <c r="A26" s="11">
        <v>16</v>
      </c>
      <c r="B26">
        <v>255517</v>
      </c>
      <c r="C26">
        <v>0</v>
      </c>
      <c r="D26">
        <v>-5.0000000000000002E-5</v>
      </c>
      <c r="E26">
        <v>3.0000000000000001E-5</v>
      </c>
      <c r="F26">
        <v>-5.0000000000000002E-5</v>
      </c>
      <c r="G26">
        <v>5.64E-3</v>
      </c>
      <c r="H26">
        <v>-5.6600000000000001E-3</v>
      </c>
      <c r="I26">
        <v>-1.1900000000000001E-3</v>
      </c>
      <c r="J26">
        <v>1.1900000000000001E-3</v>
      </c>
      <c r="K26">
        <v>21.4</v>
      </c>
      <c r="L26">
        <v>1</v>
      </c>
      <c r="N26">
        <f t="shared" si="3"/>
        <v>8.7874999999999995E-2</v>
      </c>
      <c r="O26">
        <f t="shared" si="4"/>
        <v>0.1406</v>
      </c>
      <c r="P26">
        <f t="shared" si="5"/>
        <v>19.859750000000002</v>
      </c>
      <c r="Q26">
        <f t="shared" si="7"/>
        <v>19.860442100772204</v>
      </c>
      <c r="R26">
        <f t="shared" si="8"/>
        <v>1</v>
      </c>
      <c r="T26" s="1">
        <f t="shared" si="9"/>
        <v>0.47833163286455604</v>
      </c>
      <c r="U26" s="1">
        <f t="shared" si="10"/>
        <v>0.25351949377202365</v>
      </c>
      <c r="V26" s="1">
        <f t="shared" si="11"/>
        <v>0.40562706048760999</v>
      </c>
      <c r="W26">
        <f t="shared" si="12"/>
        <v>1</v>
      </c>
      <c r="Y26" s="2">
        <f t="shared" si="13"/>
        <v>1.3183898837069468</v>
      </c>
      <c r="Z26">
        <f t="shared" si="14"/>
        <v>1</v>
      </c>
      <c r="AB26" s="8">
        <f t="shared" si="15"/>
        <v>0</v>
      </c>
      <c r="AC26">
        <f t="shared" si="16"/>
        <v>1</v>
      </c>
      <c r="AF26">
        <v>65.022999999999996</v>
      </c>
      <c r="AG26">
        <v>9.4789999999999992</v>
      </c>
      <c r="AH26">
        <v>25.029</v>
      </c>
      <c r="AI26">
        <v>115.619</v>
      </c>
      <c r="AJ26" s="11">
        <v>16</v>
      </c>
      <c r="AK26" t="str">
        <f t="shared" si="17"/>
        <v>OK</v>
      </c>
      <c r="AM26">
        <f t="shared" si="18"/>
        <v>1</v>
      </c>
      <c r="AO26">
        <f t="shared" si="6"/>
        <v>1</v>
      </c>
      <c r="AQ26" t="str">
        <f t="shared" si="19"/>
        <v/>
      </c>
    </row>
    <row r="27" spans="1:43" x14ac:dyDescent="0.3">
      <c r="A27" s="11">
        <v>17</v>
      </c>
      <c r="B27">
        <v>255517</v>
      </c>
      <c r="C27">
        <v>-5.0000000000000002E-5</v>
      </c>
      <c r="D27">
        <v>3.0000000000000001E-5</v>
      </c>
      <c r="E27">
        <v>-8.0000000000000007E-5</v>
      </c>
      <c r="F27">
        <v>6.0000000000000002E-5</v>
      </c>
      <c r="G27">
        <v>5.6499999999999996E-3</v>
      </c>
      <c r="H27">
        <v>-5.6600000000000001E-3</v>
      </c>
      <c r="I27">
        <v>-1.1900000000000001E-3</v>
      </c>
      <c r="J27">
        <v>1.1999999999999999E-3</v>
      </c>
      <c r="K27">
        <v>21.4</v>
      </c>
      <c r="L27">
        <v>1</v>
      </c>
      <c r="N27">
        <f t="shared" si="3"/>
        <v>-0.1406</v>
      </c>
      <c r="O27">
        <f t="shared" si="4"/>
        <v>-0.24605000000000002</v>
      </c>
      <c r="P27">
        <f t="shared" si="5"/>
        <v>19.877324999999999</v>
      </c>
      <c r="Q27">
        <f t="shared" si="7"/>
        <v>19.879345012301712</v>
      </c>
      <c r="R27">
        <f t="shared" si="8"/>
        <v>1</v>
      </c>
      <c r="T27" s="1">
        <f t="shared" si="9"/>
        <v>0.81680291580773279</v>
      </c>
      <c r="U27" s="1">
        <f t="shared" si="10"/>
        <v>-0.40526842783923001</v>
      </c>
      <c r="V27" s="1">
        <f t="shared" si="11"/>
        <v>-0.70919535586734339</v>
      </c>
      <c r="W27">
        <f t="shared" si="12"/>
        <v>1</v>
      </c>
      <c r="Y27" s="2">
        <f t="shared" si="13"/>
        <v>1.3184017846970775</v>
      </c>
      <c r="Z27">
        <f t="shared" si="14"/>
        <v>1</v>
      </c>
      <c r="AB27" s="8">
        <f t="shared" si="15"/>
        <v>-8.3682008368199251E-3</v>
      </c>
      <c r="AC27">
        <f t="shared" si="16"/>
        <v>1</v>
      </c>
      <c r="AF27">
        <v>65.013999999999996</v>
      </c>
      <c r="AG27">
        <v>9.4830000000000005</v>
      </c>
      <c r="AH27">
        <v>25.018000000000001</v>
      </c>
      <c r="AI27">
        <v>115.72799999999999</v>
      </c>
      <c r="AJ27" s="11">
        <v>17</v>
      </c>
      <c r="AK27" t="str">
        <f t="shared" si="17"/>
        <v>OK</v>
      </c>
      <c r="AM27">
        <f t="shared" si="18"/>
        <v>1</v>
      </c>
      <c r="AO27">
        <f t="shared" si="6"/>
        <v>1</v>
      </c>
      <c r="AQ27" t="str">
        <f t="shared" si="19"/>
        <v/>
      </c>
    </row>
    <row r="28" spans="1:43" x14ac:dyDescent="0.3">
      <c r="A28" s="11">
        <v>18</v>
      </c>
      <c r="B28">
        <v>255517</v>
      </c>
      <c r="C28">
        <v>-4.0000000000000003E-5</v>
      </c>
      <c r="D28">
        <v>2.0000000000000002E-5</v>
      </c>
      <c r="E28">
        <v>2.0000000000000002E-5</v>
      </c>
      <c r="F28">
        <v>-3.0000000000000001E-5</v>
      </c>
      <c r="G28">
        <v>5.6600000000000001E-3</v>
      </c>
      <c r="H28">
        <v>-5.6600000000000001E-3</v>
      </c>
      <c r="I28">
        <v>-1.1900000000000001E-3</v>
      </c>
      <c r="J28">
        <v>1.1900000000000001E-3</v>
      </c>
      <c r="K28">
        <v>21.4</v>
      </c>
      <c r="L28">
        <v>1</v>
      </c>
      <c r="N28">
        <f t="shared" si="3"/>
        <v>-0.10545000000000002</v>
      </c>
      <c r="O28">
        <f t="shared" si="4"/>
        <v>8.7874999999999995E-2</v>
      </c>
      <c r="P28">
        <f t="shared" si="5"/>
        <v>19.8949</v>
      </c>
      <c r="Q28">
        <f t="shared" si="7"/>
        <v>19.895373525725145</v>
      </c>
      <c r="R28">
        <f t="shared" si="8"/>
        <v>1</v>
      </c>
      <c r="T28" s="1">
        <f t="shared" si="9"/>
        <v>0.3953067516260001</v>
      </c>
      <c r="U28" s="1">
        <f t="shared" si="10"/>
        <v>-0.30368503341575864</v>
      </c>
      <c r="V28" s="1">
        <f t="shared" si="11"/>
        <v>0.25307158530286628</v>
      </c>
      <c r="W28">
        <f t="shared" si="12"/>
        <v>1</v>
      </c>
      <c r="Y28" s="2">
        <f t="shared" si="13"/>
        <v>1.319248207000828</v>
      </c>
      <c r="Z28">
        <f t="shared" si="14"/>
        <v>1</v>
      </c>
      <c r="AB28" s="8">
        <f t="shared" si="15"/>
        <v>0</v>
      </c>
      <c r="AC28">
        <f t="shared" si="16"/>
        <v>1</v>
      </c>
      <c r="AF28">
        <v>65.022999999999996</v>
      </c>
      <c r="AG28">
        <v>9.4819999999999993</v>
      </c>
      <c r="AH28">
        <v>25.036000000000001</v>
      </c>
      <c r="AI28">
        <v>115.747</v>
      </c>
      <c r="AJ28" s="11">
        <v>18</v>
      </c>
      <c r="AK28" t="str">
        <f t="shared" si="17"/>
        <v>OK</v>
      </c>
      <c r="AM28">
        <f t="shared" si="18"/>
        <v>1</v>
      </c>
      <c r="AO28">
        <f t="shared" si="6"/>
        <v>1</v>
      </c>
      <c r="AQ28" t="str">
        <f t="shared" si="19"/>
        <v/>
      </c>
    </row>
    <row r="29" spans="1:43" x14ac:dyDescent="0.3">
      <c r="A29" s="11">
        <v>19</v>
      </c>
      <c r="B29">
        <v>255517</v>
      </c>
      <c r="C29">
        <v>-2.0000000000000002E-5</v>
      </c>
      <c r="D29">
        <v>-2.0000000000000002E-5</v>
      </c>
      <c r="E29">
        <v>6.0000000000000002E-5</v>
      </c>
      <c r="F29">
        <v>-6.9999999999999994E-5</v>
      </c>
      <c r="G29">
        <v>5.6699999999999997E-3</v>
      </c>
      <c r="H29">
        <v>-5.6800000000000002E-3</v>
      </c>
      <c r="I29">
        <v>-1.1999999999999999E-3</v>
      </c>
      <c r="J29">
        <v>1.1999999999999999E-3</v>
      </c>
      <c r="K29">
        <v>21.4</v>
      </c>
      <c r="L29">
        <v>1</v>
      </c>
      <c r="N29">
        <f t="shared" si="3"/>
        <v>0</v>
      </c>
      <c r="O29">
        <f t="shared" si="4"/>
        <v>0.22847499999999998</v>
      </c>
      <c r="P29">
        <f t="shared" si="5"/>
        <v>19.947624999999995</v>
      </c>
      <c r="Q29">
        <f t="shared" si="7"/>
        <v>19.948933404226146</v>
      </c>
      <c r="R29">
        <f t="shared" si="8"/>
        <v>1</v>
      </c>
      <c r="T29" s="1">
        <f t="shared" si="9"/>
        <v>0.65622252386504709</v>
      </c>
      <c r="U29" s="1">
        <f t="shared" si="10"/>
        <v>0</v>
      </c>
      <c r="V29" s="1">
        <f t="shared" si="11"/>
        <v>0.65622252386540136</v>
      </c>
      <c r="W29">
        <f t="shared" si="12"/>
        <v>1</v>
      </c>
      <c r="Y29" s="2">
        <f t="shared" si="13"/>
        <v>1.3220002223268503</v>
      </c>
      <c r="Z29">
        <f t="shared" si="14"/>
        <v>1</v>
      </c>
      <c r="AB29" s="8">
        <f t="shared" si="15"/>
        <v>0</v>
      </c>
      <c r="AC29">
        <f t="shared" si="16"/>
        <v>1</v>
      </c>
      <c r="AF29">
        <v>65.013000000000005</v>
      </c>
      <c r="AG29">
        <v>9.4819999999999993</v>
      </c>
      <c r="AH29">
        <v>25.006</v>
      </c>
      <c r="AI29">
        <v>115.81699999999999</v>
      </c>
      <c r="AJ29" s="11">
        <v>19</v>
      </c>
      <c r="AK29" t="str">
        <f t="shared" si="17"/>
        <v>OK</v>
      </c>
      <c r="AM29">
        <f t="shared" si="18"/>
        <v>1</v>
      </c>
      <c r="AO29">
        <f t="shared" si="6"/>
        <v>1</v>
      </c>
      <c r="AQ29" t="str">
        <f t="shared" si="19"/>
        <v/>
      </c>
    </row>
    <row r="30" spans="1:43" x14ac:dyDescent="0.3">
      <c r="A30" s="11">
        <v>20</v>
      </c>
      <c r="B30">
        <v>255517</v>
      </c>
      <c r="C30">
        <v>-1.0000000000000001E-5</v>
      </c>
      <c r="D30">
        <v>0</v>
      </c>
      <c r="E30">
        <v>5.0000000000000002E-5</v>
      </c>
      <c r="F30">
        <v>-6.0000000000000002E-5</v>
      </c>
      <c r="G30">
        <v>5.6600000000000001E-3</v>
      </c>
      <c r="H30">
        <v>-5.6600000000000001E-3</v>
      </c>
      <c r="I30">
        <v>-1.1900000000000001E-3</v>
      </c>
      <c r="J30">
        <v>1.1999999999999999E-3</v>
      </c>
      <c r="K30">
        <v>21.4</v>
      </c>
      <c r="L30">
        <v>1</v>
      </c>
      <c r="N30">
        <f t="shared" si="3"/>
        <v>-1.7575E-2</v>
      </c>
      <c r="O30">
        <f t="shared" si="4"/>
        <v>0.19332499999999997</v>
      </c>
      <c r="P30">
        <f t="shared" si="5"/>
        <v>19.8949</v>
      </c>
      <c r="Q30">
        <f t="shared" si="7"/>
        <v>19.895847040180268</v>
      </c>
      <c r="R30">
        <f t="shared" si="8"/>
        <v>1</v>
      </c>
      <c r="T30" s="1">
        <f t="shared" si="9"/>
        <v>0.5590392992221519</v>
      </c>
      <c r="U30" s="1">
        <f t="shared" si="10"/>
        <v>-5.061463304672642E-2</v>
      </c>
      <c r="V30" s="1">
        <f t="shared" si="11"/>
        <v>0.55674358505670873</v>
      </c>
      <c r="W30">
        <f t="shared" si="12"/>
        <v>1</v>
      </c>
      <c r="Y30" s="2">
        <f t="shared" si="13"/>
        <v>1.3183456344049591</v>
      </c>
      <c r="Z30">
        <f t="shared" si="14"/>
        <v>1</v>
      </c>
      <c r="AB30" s="8">
        <f t="shared" si="15"/>
        <v>-8.3682008368199251E-3</v>
      </c>
      <c r="AC30">
        <f t="shared" si="16"/>
        <v>1</v>
      </c>
      <c r="AF30">
        <v>65.021000000000001</v>
      </c>
      <c r="AG30">
        <v>9.4819999999999993</v>
      </c>
      <c r="AH30">
        <v>25.018999999999998</v>
      </c>
      <c r="AI30">
        <v>115.82899999999999</v>
      </c>
      <c r="AJ30" s="11">
        <v>20</v>
      </c>
      <c r="AK30" t="str">
        <f t="shared" si="17"/>
        <v>OK</v>
      </c>
      <c r="AM30">
        <f t="shared" si="18"/>
        <v>1</v>
      </c>
      <c r="AO30">
        <f t="shared" si="6"/>
        <v>1</v>
      </c>
      <c r="AQ30" t="str">
        <f t="shared" si="19"/>
        <v/>
      </c>
    </row>
    <row r="31" spans="1:43" x14ac:dyDescent="0.3">
      <c r="A31" s="11">
        <v>21</v>
      </c>
      <c r="B31">
        <v>255517</v>
      </c>
      <c r="C31">
        <v>3.0000000000000001E-5</v>
      </c>
      <c r="D31">
        <v>-2.0000000000000002E-5</v>
      </c>
      <c r="E31">
        <v>6.0000000000000002E-5</v>
      </c>
      <c r="F31">
        <v>-4.0000000000000003E-5</v>
      </c>
      <c r="G31">
        <v>5.6699999999999997E-3</v>
      </c>
      <c r="H31">
        <v>-5.6699999999999997E-3</v>
      </c>
      <c r="I31">
        <v>-1.1999999999999999E-3</v>
      </c>
      <c r="J31">
        <v>1.1999999999999999E-3</v>
      </c>
      <c r="K31">
        <v>21.4</v>
      </c>
      <c r="L31">
        <v>1</v>
      </c>
      <c r="N31">
        <f t="shared" si="3"/>
        <v>8.7874999999999995E-2</v>
      </c>
      <c r="O31">
        <f t="shared" si="4"/>
        <v>0.17574999999999999</v>
      </c>
      <c r="P31">
        <f t="shared" si="5"/>
        <v>19.930049999999998</v>
      </c>
      <c r="Q31">
        <f t="shared" si="7"/>
        <v>19.931018616232961</v>
      </c>
      <c r="R31">
        <f t="shared" si="8"/>
        <v>1</v>
      </c>
      <c r="T31" s="1">
        <f t="shared" si="9"/>
        <v>0.56487260533225647</v>
      </c>
      <c r="U31" s="1">
        <f t="shared" si="10"/>
        <v>0.25262525672699365</v>
      </c>
      <c r="V31" s="1">
        <f t="shared" si="11"/>
        <v>0.5052406914942601</v>
      </c>
      <c r="W31">
        <f t="shared" si="12"/>
        <v>1</v>
      </c>
      <c r="Y31" s="2">
        <f t="shared" si="13"/>
        <v>1.3222401023675134</v>
      </c>
      <c r="Z31">
        <f t="shared" si="14"/>
        <v>1</v>
      </c>
      <c r="AB31" s="8">
        <f t="shared" si="15"/>
        <v>0</v>
      </c>
      <c r="AC31">
        <f t="shared" si="16"/>
        <v>1</v>
      </c>
      <c r="AF31">
        <v>65.003</v>
      </c>
      <c r="AG31">
        <v>9.4830000000000005</v>
      </c>
      <c r="AH31">
        <v>25.030999999999999</v>
      </c>
      <c r="AI31">
        <v>115.69199999999999</v>
      </c>
      <c r="AJ31" s="11">
        <v>21</v>
      </c>
      <c r="AK31" t="str">
        <f t="shared" si="17"/>
        <v>OK</v>
      </c>
      <c r="AM31">
        <f t="shared" si="18"/>
        <v>1</v>
      </c>
      <c r="AO31">
        <f t="shared" si="6"/>
        <v>1</v>
      </c>
      <c r="AQ31" t="str">
        <f t="shared" si="19"/>
        <v/>
      </c>
    </row>
    <row r="32" spans="1:43" x14ac:dyDescent="0.3">
      <c r="A32" s="11">
        <v>22</v>
      </c>
      <c r="B32">
        <v>255517</v>
      </c>
      <c r="C32">
        <v>-4.0000000000000003E-5</v>
      </c>
      <c r="D32">
        <v>1.0000000000000001E-5</v>
      </c>
      <c r="E32">
        <v>-6.9999999999999994E-5</v>
      </c>
      <c r="F32">
        <v>8.0000000000000007E-5</v>
      </c>
      <c r="G32">
        <v>5.6600000000000001E-3</v>
      </c>
      <c r="H32">
        <v>-5.6600000000000001E-3</v>
      </c>
      <c r="I32">
        <v>-1.1999999999999999E-3</v>
      </c>
      <c r="J32">
        <v>1.1999999999999999E-3</v>
      </c>
      <c r="K32">
        <v>21.4</v>
      </c>
      <c r="L32">
        <v>1</v>
      </c>
      <c r="N32">
        <f t="shared" si="3"/>
        <v>-8.7874999999999995E-2</v>
      </c>
      <c r="O32">
        <f t="shared" si="4"/>
        <v>-0.263625</v>
      </c>
      <c r="P32">
        <f t="shared" si="5"/>
        <v>19.8949</v>
      </c>
      <c r="Q32">
        <f t="shared" si="7"/>
        <v>19.8968406076505</v>
      </c>
      <c r="R32">
        <f t="shared" si="8"/>
        <v>1</v>
      </c>
      <c r="T32" s="1">
        <f t="shared" si="9"/>
        <v>0.8002357869011244</v>
      </c>
      <c r="U32" s="1">
        <f t="shared" si="10"/>
        <v>-0.25307158530286628</v>
      </c>
      <c r="V32" s="1">
        <f t="shared" si="11"/>
        <v>-0.75917526178163419</v>
      </c>
      <c r="W32">
        <f t="shared" si="12"/>
        <v>1</v>
      </c>
      <c r="Y32" s="2">
        <f t="shared" si="13"/>
        <v>1.3181042174701678</v>
      </c>
      <c r="Z32">
        <f t="shared" si="14"/>
        <v>1</v>
      </c>
      <c r="AB32" s="8">
        <f t="shared" si="15"/>
        <v>0</v>
      </c>
      <c r="AC32">
        <f t="shared" si="16"/>
        <v>1</v>
      </c>
      <c r="AF32">
        <v>64.997</v>
      </c>
      <c r="AG32">
        <v>9.4890000000000008</v>
      </c>
      <c r="AH32">
        <v>24.995000000000001</v>
      </c>
      <c r="AI32">
        <v>115.85599999999999</v>
      </c>
      <c r="AJ32" s="11">
        <v>22</v>
      </c>
      <c r="AK32" t="str">
        <f t="shared" si="17"/>
        <v>OK</v>
      </c>
      <c r="AM32">
        <f t="shared" si="18"/>
        <v>1</v>
      </c>
      <c r="AO32">
        <f t="shared" si="6"/>
        <v>1</v>
      </c>
      <c r="AQ32" t="str">
        <f t="shared" si="19"/>
        <v/>
      </c>
    </row>
    <row r="33" spans="1:43" x14ac:dyDescent="0.3">
      <c r="A33" s="11">
        <v>23</v>
      </c>
      <c r="B33">
        <v>255517</v>
      </c>
      <c r="C33">
        <v>1.0000000000000001E-5</v>
      </c>
      <c r="D33">
        <v>-4.0000000000000003E-5</v>
      </c>
      <c r="E33">
        <v>-8.0000000000000007E-5</v>
      </c>
      <c r="F33">
        <v>8.0000000000000007E-5</v>
      </c>
      <c r="G33">
        <v>5.6499999999999996E-3</v>
      </c>
      <c r="H33">
        <v>-5.6699999999999997E-3</v>
      </c>
      <c r="I33">
        <v>-1.1900000000000001E-3</v>
      </c>
      <c r="J33">
        <v>1.1900000000000001E-3</v>
      </c>
      <c r="K33">
        <v>21.4</v>
      </c>
      <c r="L33">
        <v>1</v>
      </c>
      <c r="N33">
        <f t="shared" si="3"/>
        <v>8.7874999999999995E-2</v>
      </c>
      <c r="O33">
        <f t="shared" si="4"/>
        <v>-0.28120000000000001</v>
      </c>
      <c r="P33">
        <f t="shared" si="5"/>
        <v>19.8949</v>
      </c>
      <c r="Q33">
        <f t="shared" si="7"/>
        <v>19.897081229809185</v>
      </c>
      <c r="R33">
        <f t="shared" si="8"/>
        <v>1</v>
      </c>
      <c r="T33" s="1">
        <f t="shared" si="9"/>
        <v>0.84839406836140097</v>
      </c>
      <c r="U33" s="1">
        <f t="shared" si="10"/>
        <v>0.25307158530286628</v>
      </c>
      <c r="V33" s="1">
        <f t="shared" si="11"/>
        <v>-0.80978041691089286</v>
      </c>
      <c r="W33">
        <f t="shared" si="12"/>
        <v>1</v>
      </c>
      <c r="Y33" s="2">
        <f t="shared" si="13"/>
        <v>1.319703492303189</v>
      </c>
      <c r="Z33">
        <f t="shared" si="14"/>
        <v>1</v>
      </c>
      <c r="AB33" s="8">
        <f t="shared" si="15"/>
        <v>0</v>
      </c>
      <c r="AC33">
        <f t="shared" si="16"/>
        <v>1</v>
      </c>
      <c r="AF33">
        <v>65.033000000000001</v>
      </c>
      <c r="AG33">
        <v>9.4830000000000005</v>
      </c>
      <c r="AH33">
        <v>25.015999999999998</v>
      </c>
      <c r="AI33">
        <v>115.717</v>
      </c>
      <c r="AJ33" s="11">
        <v>23</v>
      </c>
      <c r="AK33" t="str">
        <f t="shared" si="17"/>
        <v>OK</v>
      </c>
      <c r="AM33">
        <f t="shared" si="18"/>
        <v>1</v>
      </c>
      <c r="AO33">
        <f t="shared" si="6"/>
        <v>1</v>
      </c>
      <c r="AQ33" t="str">
        <f t="shared" si="19"/>
        <v/>
      </c>
    </row>
    <row r="34" spans="1:43" x14ac:dyDescent="0.3">
      <c r="A34" s="11">
        <v>24</v>
      </c>
      <c r="B34">
        <v>255517</v>
      </c>
      <c r="C34">
        <v>-4.0000000000000003E-5</v>
      </c>
      <c r="D34">
        <v>3.0000000000000001E-5</v>
      </c>
      <c r="E34">
        <v>5.0000000000000002E-5</v>
      </c>
      <c r="F34">
        <v>-4.0000000000000003E-5</v>
      </c>
      <c r="G34">
        <v>5.6699999999999997E-3</v>
      </c>
      <c r="H34">
        <v>-5.6600000000000001E-3</v>
      </c>
      <c r="I34">
        <v>-1.1900000000000001E-3</v>
      </c>
      <c r="J34">
        <v>1.1999999999999999E-3</v>
      </c>
      <c r="K34">
        <v>21.4</v>
      </c>
      <c r="L34">
        <v>1</v>
      </c>
      <c r="N34">
        <f t="shared" si="3"/>
        <v>-0.12302500000000001</v>
      </c>
      <c r="O34">
        <f t="shared" si="4"/>
        <v>0.15817499999999998</v>
      </c>
      <c r="P34">
        <f t="shared" si="5"/>
        <v>19.912475000000001</v>
      </c>
      <c r="Q34">
        <f t="shared" si="7"/>
        <v>19.913483248966642</v>
      </c>
      <c r="R34">
        <f t="shared" si="8"/>
        <v>1</v>
      </c>
      <c r="T34" s="1">
        <f t="shared" si="9"/>
        <v>0.57656694309855627</v>
      </c>
      <c r="U34" s="1">
        <f t="shared" si="10"/>
        <v>-0.35398530766960062</v>
      </c>
      <c r="V34" s="1">
        <f t="shared" si="11"/>
        <v>0.4551201853849775</v>
      </c>
      <c r="W34">
        <f t="shared" si="12"/>
        <v>1</v>
      </c>
      <c r="Y34" s="2">
        <f t="shared" si="13"/>
        <v>1.318796950520968</v>
      </c>
      <c r="Z34">
        <f t="shared" si="14"/>
        <v>1</v>
      </c>
      <c r="AB34" s="8">
        <f t="shared" si="15"/>
        <v>-8.3682008368199251E-3</v>
      </c>
      <c r="AC34">
        <f t="shared" si="16"/>
        <v>1</v>
      </c>
      <c r="AF34">
        <v>65.031000000000006</v>
      </c>
      <c r="AG34">
        <v>9.4760000000000009</v>
      </c>
      <c r="AH34">
        <v>25.021000000000001</v>
      </c>
      <c r="AI34">
        <v>115.892</v>
      </c>
      <c r="AJ34" s="11">
        <v>24</v>
      </c>
      <c r="AK34" t="str">
        <f t="shared" si="17"/>
        <v>OK</v>
      </c>
      <c r="AM34">
        <f t="shared" si="18"/>
        <v>1</v>
      </c>
      <c r="AO34">
        <f t="shared" si="6"/>
        <v>1</v>
      </c>
      <c r="AQ34" t="str">
        <f t="shared" si="19"/>
        <v/>
      </c>
    </row>
    <row r="35" spans="1:43" x14ac:dyDescent="0.3">
      <c r="A35" s="11">
        <v>25</v>
      </c>
      <c r="B35">
        <v>255517</v>
      </c>
      <c r="C35">
        <v>-5.0000000000000002E-5</v>
      </c>
      <c r="D35">
        <v>2.0000000000000002E-5</v>
      </c>
      <c r="E35">
        <v>5.0000000000000002E-5</v>
      </c>
      <c r="F35">
        <v>-6.9999999999999994E-5</v>
      </c>
      <c r="G35">
        <v>5.64E-3</v>
      </c>
      <c r="H35">
        <v>-5.6499999999999996E-3</v>
      </c>
      <c r="I35">
        <v>-1.1900000000000001E-3</v>
      </c>
      <c r="J35">
        <v>1.1900000000000001E-3</v>
      </c>
      <c r="K35">
        <v>21.4</v>
      </c>
      <c r="L35">
        <v>1</v>
      </c>
      <c r="N35">
        <f t="shared" si="3"/>
        <v>-0.12302500000000001</v>
      </c>
      <c r="O35">
        <f t="shared" si="4"/>
        <v>0.21089999999999998</v>
      </c>
      <c r="P35">
        <f t="shared" si="5"/>
        <v>19.842174999999997</v>
      </c>
      <c r="Q35">
        <f t="shared" si="7"/>
        <v>19.843677146417441</v>
      </c>
      <c r="R35">
        <f t="shared" si="8"/>
        <v>1</v>
      </c>
      <c r="T35" s="1">
        <f t="shared" si="9"/>
        <v>0.7049940097086137</v>
      </c>
      <c r="U35" s="1">
        <f t="shared" si="10"/>
        <v>-0.35523943079450016</v>
      </c>
      <c r="V35" s="1">
        <f t="shared" si="11"/>
        <v>0.6089667532423878</v>
      </c>
      <c r="W35">
        <f t="shared" si="12"/>
        <v>1</v>
      </c>
      <c r="Y35" s="2">
        <f t="shared" si="13"/>
        <v>1.3194681246909927</v>
      </c>
      <c r="Z35">
        <f t="shared" si="14"/>
        <v>1</v>
      </c>
      <c r="AB35" s="8">
        <f t="shared" si="15"/>
        <v>0</v>
      </c>
      <c r="AC35">
        <f t="shared" si="16"/>
        <v>1</v>
      </c>
      <c r="AF35">
        <v>65</v>
      </c>
      <c r="AG35">
        <v>9.4849999999999994</v>
      </c>
      <c r="AH35">
        <v>25.001000000000001</v>
      </c>
      <c r="AI35">
        <v>115.42700000000001</v>
      </c>
      <c r="AJ35" s="11">
        <v>25</v>
      </c>
      <c r="AK35" t="str">
        <f t="shared" si="17"/>
        <v>OK</v>
      </c>
      <c r="AM35">
        <f t="shared" si="18"/>
        <v>1</v>
      </c>
      <c r="AO35">
        <f t="shared" si="6"/>
        <v>1</v>
      </c>
      <c r="AQ35" t="str">
        <f t="shared" si="19"/>
        <v/>
      </c>
    </row>
    <row r="36" spans="1:43" x14ac:dyDescent="0.3">
      <c r="A36" s="11">
        <v>26</v>
      </c>
      <c r="B36">
        <v>255517</v>
      </c>
      <c r="C36">
        <v>-3.0000000000000001E-5</v>
      </c>
      <c r="D36">
        <v>0</v>
      </c>
      <c r="E36">
        <v>-8.0000000000000007E-5</v>
      </c>
      <c r="F36">
        <v>6.9999999999999994E-5</v>
      </c>
      <c r="G36">
        <v>5.6499999999999996E-3</v>
      </c>
      <c r="H36">
        <v>-5.6699999999999997E-3</v>
      </c>
      <c r="I36">
        <v>-1.1900000000000001E-3</v>
      </c>
      <c r="J36">
        <v>1.1999999999999999E-3</v>
      </c>
      <c r="K36">
        <v>21.4</v>
      </c>
      <c r="L36">
        <v>1</v>
      </c>
      <c r="N36">
        <f t="shared" si="3"/>
        <v>-5.2725000000000001E-2</v>
      </c>
      <c r="O36">
        <f t="shared" si="4"/>
        <v>-0.263625</v>
      </c>
      <c r="P36">
        <f t="shared" si="5"/>
        <v>19.8949</v>
      </c>
      <c r="Q36">
        <f t="shared" si="7"/>
        <v>19.896716414430045</v>
      </c>
      <c r="R36">
        <f t="shared" si="8"/>
        <v>1</v>
      </c>
      <c r="T36" s="1">
        <f t="shared" si="9"/>
        <v>0.77420808255781137</v>
      </c>
      <c r="U36" s="1">
        <f t="shared" si="10"/>
        <v>-0.15184358315165886</v>
      </c>
      <c r="V36" s="1">
        <f t="shared" si="11"/>
        <v>-0.75917526178163419</v>
      </c>
      <c r="W36">
        <f t="shared" si="12"/>
        <v>1</v>
      </c>
      <c r="Y36" s="2">
        <f t="shared" si="13"/>
        <v>1.3184373890454848</v>
      </c>
      <c r="Z36">
        <f t="shared" si="14"/>
        <v>1</v>
      </c>
      <c r="AB36" s="8">
        <f t="shared" si="15"/>
        <v>-8.3682008368199251E-3</v>
      </c>
      <c r="AC36">
        <f t="shared" si="16"/>
        <v>1</v>
      </c>
      <c r="AF36">
        <v>64.998000000000005</v>
      </c>
      <c r="AG36">
        <v>9.4849999999999994</v>
      </c>
      <c r="AH36">
        <v>24.989000000000001</v>
      </c>
      <c r="AI36">
        <v>115.82599999999999</v>
      </c>
      <c r="AJ36" s="11">
        <v>26</v>
      </c>
      <c r="AK36" t="str">
        <f t="shared" si="17"/>
        <v>OK</v>
      </c>
      <c r="AM36">
        <f t="shared" si="18"/>
        <v>1</v>
      </c>
      <c r="AO36">
        <f t="shared" si="6"/>
        <v>1</v>
      </c>
      <c r="AQ36" t="str">
        <f t="shared" si="19"/>
        <v/>
      </c>
    </row>
    <row r="37" spans="1:43" x14ac:dyDescent="0.3">
      <c r="A37" s="11">
        <v>27</v>
      </c>
      <c r="B37">
        <v>255517</v>
      </c>
      <c r="C37">
        <v>0</v>
      </c>
      <c r="D37">
        <v>-3.0000000000000001E-5</v>
      </c>
      <c r="E37">
        <v>-6.9999999999999994E-5</v>
      </c>
      <c r="F37">
        <v>6.0000000000000002E-5</v>
      </c>
      <c r="G37">
        <v>5.6499999999999996E-3</v>
      </c>
      <c r="H37">
        <v>-5.6600000000000001E-3</v>
      </c>
      <c r="I37">
        <v>-1.1900000000000001E-3</v>
      </c>
      <c r="J37">
        <v>1.1999999999999999E-3</v>
      </c>
      <c r="K37">
        <v>21.4</v>
      </c>
      <c r="L37">
        <v>1</v>
      </c>
      <c r="N37">
        <f t="shared" si="3"/>
        <v>5.2725000000000001E-2</v>
      </c>
      <c r="O37">
        <f t="shared" si="4"/>
        <v>-0.22847499999999998</v>
      </c>
      <c r="P37">
        <f t="shared" si="5"/>
        <v>19.877324999999999</v>
      </c>
      <c r="Q37">
        <f t="shared" si="7"/>
        <v>19.878707953659237</v>
      </c>
      <c r="R37">
        <f t="shared" si="8"/>
        <v>1</v>
      </c>
      <c r="T37" s="1">
        <f t="shared" si="9"/>
        <v>0.6758493264143165</v>
      </c>
      <c r="U37" s="1">
        <f t="shared" si="10"/>
        <v>0.15197783856389313</v>
      </c>
      <c r="V37" s="1">
        <f t="shared" si="11"/>
        <v>-0.65854317756360292</v>
      </c>
      <c r="W37">
        <f t="shared" si="12"/>
        <v>1</v>
      </c>
      <c r="Y37" s="2">
        <f t="shared" si="13"/>
        <v>1.3193399651452578</v>
      </c>
      <c r="Z37">
        <f t="shared" si="14"/>
        <v>1</v>
      </c>
      <c r="AB37" s="8">
        <f t="shared" si="15"/>
        <v>-8.3682008368199251E-3</v>
      </c>
      <c r="AC37">
        <f t="shared" si="16"/>
        <v>1</v>
      </c>
      <c r="AF37">
        <v>65.015000000000001</v>
      </c>
      <c r="AG37">
        <v>9.4969999999999999</v>
      </c>
      <c r="AH37">
        <v>25.010999999999999</v>
      </c>
      <c r="AI37">
        <v>115.642</v>
      </c>
      <c r="AJ37" s="11">
        <v>27</v>
      </c>
      <c r="AK37" t="str">
        <f t="shared" si="17"/>
        <v>OK</v>
      </c>
      <c r="AM37">
        <f t="shared" si="18"/>
        <v>1</v>
      </c>
      <c r="AO37">
        <f t="shared" si="6"/>
        <v>1</v>
      </c>
      <c r="AQ37" t="str">
        <f t="shared" si="19"/>
        <v/>
      </c>
    </row>
    <row r="38" spans="1:43" x14ac:dyDescent="0.3">
      <c r="A38" s="11">
        <v>28</v>
      </c>
      <c r="B38">
        <v>255517</v>
      </c>
      <c r="C38">
        <v>0</v>
      </c>
      <c r="D38">
        <v>-2.0000000000000002E-5</v>
      </c>
      <c r="E38">
        <v>-6.9999999999999994E-5</v>
      </c>
      <c r="F38">
        <v>6.0000000000000002E-5</v>
      </c>
      <c r="G38">
        <v>5.6499999999999996E-3</v>
      </c>
      <c r="H38">
        <v>-5.6499999999999996E-3</v>
      </c>
      <c r="I38">
        <v>-1.1900000000000001E-3</v>
      </c>
      <c r="J38">
        <v>1.1999999999999999E-3</v>
      </c>
      <c r="K38">
        <v>21.4</v>
      </c>
      <c r="L38">
        <v>1</v>
      </c>
      <c r="N38">
        <f t="shared" si="3"/>
        <v>3.5150000000000001E-2</v>
      </c>
      <c r="O38">
        <f t="shared" si="4"/>
        <v>-0.22847499999999998</v>
      </c>
      <c r="P38">
        <f t="shared" si="5"/>
        <v>19.859749999999995</v>
      </c>
      <c r="Q38">
        <f t="shared" si="7"/>
        <v>19.861095297355199</v>
      </c>
      <c r="R38">
        <f t="shared" si="8"/>
        <v>1</v>
      </c>
      <c r="T38" s="1">
        <f t="shared" si="9"/>
        <v>0.6668799006836057</v>
      </c>
      <c r="U38" s="1">
        <f t="shared" si="10"/>
        <v>0.10140835342512423</v>
      </c>
      <c r="V38" s="1">
        <f t="shared" si="11"/>
        <v>-0.65912590774383673</v>
      </c>
      <c r="W38">
        <f t="shared" si="12"/>
        <v>1</v>
      </c>
      <c r="Y38" s="2">
        <f t="shared" si="13"/>
        <v>1.3201002252885907</v>
      </c>
      <c r="Z38">
        <f t="shared" si="14"/>
        <v>1</v>
      </c>
      <c r="AB38" s="8">
        <f t="shared" si="15"/>
        <v>-8.3682008368199251E-3</v>
      </c>
      <c r="AC38">
        <f t="shared" si="16"/>
        <v>1</v>
      </c>
      <c r="AF38">
        <v>65.007000000000005</v>
      </c>
      <c r="AG38">
        <v>9.48</v>
      </c>
      <c r="AH38">
        <v>25.001000000000001</v>
      </c>
      <c r="AI38">
        <v>115.473</v>
      </c>
      <c r="AJ38" s="11">
        <v>28</v>
      </c>
      <c r="AK38" t="str">
        <f t="shared" si="17"/>
        <v>OK</v>
      </c>
      <c r="AM38">
        <f t="shared" si="18"/>
        <v>1</v>
      </c>
      <c r="AO38">
        <f t="shared" si="6"/>
        <v>1</v>
      </c>
      <c r="AQ38" t="str">
        <f t="shared" si="19"/>
        <v/>
      </c>
    </row>
    <row r="39" spans="1:43" x14ac:dyDescent="0.3">
      <c r="A39" s="11">
        <v>29</v>
      </c>
      <c r="B39">
        <v>255517</v>
      </c>
      <c r="C39">
        <v>-2.0000000000000002E-5</v>
      </c>
      <c r="D39">
        <v>0</v>
      </c>
      <c r="E39">
        <v>6.0000000000000002E-5</v>
      </c>
      <c r="F39">
        <v>-6.0000000000000002E-5</v>
      </c>
      <c r="G39">
        <v>5.6600000000000001E-3</v>
      </c>
      <c r="H39">
        <v>-5.6600000000000001E-3</v>
      </c>
      <c r="I39">
        <v>-1.1999999999999999E-3</v>
      </c>
      <c r="J39">
        <v>1.1900000000000001E-3</v>
      </c>
      <c r="K39">
        <v>21.4</v>
      </c>
      <c r="L39">
        <v>1</v>
      </c>
      <c r="N39">
        <f t="shared" si="3"/>
        <v>-3.5150000000000001E-2</v>
      </c>
      <c r="O39">
        <f t="shared" si="4"/>
        <v>0.2109</v>
      </c>
      <c r="P39">
        <f t="shared" si="5"/>
        <v>19.8949</v>
      </c>
      <c r="Q39">
        <f t="shared" si="7"/>
        <v>19.89604886258827</v>
      </c>
      <c r="R39">
        <f t="shared" si="8"/>
        <v>1</v>
      </c>
      <c r="T39" s="1">
        <f t="shared" si="9"/>
        <v>0.61573004277643606</v>
      </c>
      <c r="U39" s="1">
        <f t="shared" si="10"/>
        <v>-0.10122918709613778</v>
      </c>
      <c r="V39" s="1">
        <f t="shared" si="11"/>
        <v>0.60735300480952792</v>
      </c>
      <c r="W39">
        <f t="shared" si="12"/>
        <v>1</v>
      </c>
      <c r="Y39" s="2">
        <f t="shared" si="13"/>
        <v>1.3188030528980934</v>
      </c>
      <c r="Z39">
        <f t="shared" si="14"/>
        <v>1</v>
      </c>
      <c r="AB39" s="8">
        <f t="shared" si="15"/>
        <v>8.3682008368199251E-3</v>
      </c>
      <c r="AC39">
        <f t="shared" si="16"/>
        <v>1</v>
      </c>
      <c r="AF39">
        <v>65.013999999999996</v>
      </c>
      <c r="AG39">
        <v>9.4870000000000001</v>
      </c>
      <c r="AH39">
        <v>24.992999999999999</v>
      </c>
      <c r="AI39">
        <v>115.79</v>
      </c>
      <c r="AJ39" s="11">
        <v>29</v>
      </c>
      <c r="AK39" t="str">
        <f t="shared" si="17"/>
        <v>OK</v>
      </c>
      <c r="AM39">
        <f t="shared" si="18"/>
        <v>1</v>
      </c>
      <c r="AO39">
        <f t="shared" si="6"/>
        <v>1</v>
      </c>
      <c r="AQ39" t="str">
        <f t="shared" si="19"/>
        <v/>
      </c>
    </row>
    <row r="40" spans="1:43" x14ac:dyDescent="0.3">
      <c r="A40" s="11">
        <v>30</v>
      </c>
      <c r="B40">
        <v>255517</v>
      </c>
      <c r="C40">
        <v>-3.0000000000000001E-5</v>
      </c>
      <c r="D40">
        <v>0</v>
      </c>
      <c r="E40">
        <v>-8.0000000000000007E-5</v>
      </c>
      <c r="F40">
        <v>6.9999999999999994E-5</v>
      </c>
      <c r="G40">
        <v>5.6499999999999996E-3</v>
      </c>
      <c r="H40">
        <v>-5.6600000000000001E-3</v>
      </c>
      <c r="I40">
        <v>-1.1900000000000001E-3</v>
      </c>
      <c r="J40">
        <v>1.1999999999999999E-3</v>
      </c>
      <c r="K40">
        <v>21.4</v>
      </c>
      <c r="L40">
        <v>1</v>
      </c>
      <c r="N40">
        <f t="shared" si="3"/>
        <v>-5.2725000000000001E-2</v>
      </c>
      <c r="O40">
        <f t="shared" si="4"/>
        <v>-0.263625</v>
      </c>
      <c r="P40">
        <f t="shared" si="5"/>
        <v>19.877324999999999</v>
      </c>
      <c r="Q40">
        <f t="shared" si="7"/>
        <v>19.879143020308369</v>
      </c>
      <c r="R40">
        <f t="shared" si="8"/>
        <v>1</v>
      </c>
      <c r="T40" s="1">
        <f t="shared" si="9"/>
        <v>0.77489253323913476</v>
      </c>
      <c r="U40" s="1">
        <f t="shared" si="10"/>
        <v>-0.15197783856389313</v>
      </c>
      <c r="V40" s="1">
        <f t="shared" si="11"/>
        <v>-0.75984642561050708</v>
      </c>
      <c r="W40">
        <f t="shared" si="12"/>
        <v>1</v>
      </c>
      <c r="Y40" s="2">
        <f t="shared" si="13"/>
        <v>1.3193688403024881</v>
      </c>
      <c r="Z40">
        <f t="shared" si="14"/>
        <v>1</v>
      </c>
      <c r="AB40" s="8">
        <f t="shared" si="15"/>
        <v>-8.3682008368199251E-3</v>
      </c>
      <c r="AC40">
        <f t="shared" si="16"/>
        <v>1</v>
      </c>
      <c r="AF40">
        <v>65.013000000000005</v>
      </c>
      <c r="AG40">
        <v>9.4830000000000005</v>
      </c>
      <c r="AH40">
        <v>25.013000000000002</v>
      </c>
      <c r="AI40">
        <v>115.642</v>
      </c>
      <c r="AJ40" s="11">
        <v>30</v>
      </c>
      <c r="AK40" t="str">
        <f t="shared" si="17"/>
        <v>OK</v>
      </c>
      <c r="AM40">
        <f t="shared" si="18"/>
        <v>1</v>
      </c>
      <c r="AO40">
        <f t="shared" si="6"/>
        <v>1</v>
      </c>
      <c r="AQ40" t="str">
        <f t="shared" si="19"/>
        <v/>
      </c>
    </row>
    <row r="41" spans="1:43" x14ac:dyDescent="0.3">
      <c r="A41" s="11">
        <v>31</v>
      </c>
      <c r="B41">
        <v>255517</v>
      </c>
      <c r="C41">
        <v>-4.0000000000000003E-5</v>
      </c>
      <c r="D41">
        <v>2.0000000000000002E-5</v>
      </c>
      <c r="E41">
        <v>3.0000000000000001E-5</v>
      </c>
      <c r="F41">
        <v>-4.0000000000000003E-5</v>
      </c>
      <c r="G41">
        <v>5.6600000000000001E-3</v>
      </c>
      <c r="H41">
        <v>-5.6699999999999997E-3</v>
      </c>
      <c r="I41">
        <v>-1.1999999999999999E-3</v>
      </c>
      <c r="J41">
        <v>1.1900000000000001E-3</v>
      </c>
      <c r="K41">
        <v>21.4</v>
      </c>
      <c r="L41">
        <v>1</v>
      </c>
      <c r="N41">
        <f t="shared" si="3"/>
        <v>-0.10545000000000002</v>
      </c>
      <c r="O41">
        <f t="shared" si="4"/>
        <v>0.12302500000000001</v>
      </c>
      <c r="P41">
        <f t="shared" si="5"/>
        <v>19.912475000000001</v>
      </c>
      <c r="Q41">
        <f t="shared" si="7"/>
        <v>19.91313424548607</v>
      </c>
      <c r="R41">
        <f t="shared" si="8"/>
        <v>1</v>
      </c>
      <c r="T41" s="1">
        <f t="shared" si="9"/>
        <v>0.46622182494922326</v>
      </c>
      <c r="U41" s="1">
        <f t="shared" si="10"/>
        <v>-0.30341700221247964</v>
      </c>
      <c r="V41" s="1">
        <f t="shared" si="11"/>
        <v>0.35398530766960062</v>
      </c>
      <c r="W41">
        <f t="shared" si="12"/>
        <v>1</v>
      </c>
      <c r="Y41" s="2">
        <f t="shared" si="13"/>
        <v>1.3194455600083344</v>
      </c>
      <c r="Z41">
        <f t="shared" si="14"/>
        <v>1</v>
      </c>
      <c r="AB41" s="8">
        <f t="shared" si="15"/>
        <v>8.3682008368199251E-3</v>
      </c>
      <c r="AC41">
        <f t="shared" si="16"/>
        <v>1</v>
      </c>
      <c r="AF41">
        <v>65.037999999999997</v>
      </c>
      <c r="AG41">
        <v>9.48</v>
      </c>
      <c r="AH41">
        <v>25.032</v>
      </c>
      <c r="AI41">
        <v>115.833</v>
      </c>
      <c r="AJ41" s="11">
        <v>31</v>
      </c>
      <c r="AK41" t="str">
        <f t="shared" si="17"/>
        <v>OK</v>
      </c>
      <c r="AM41">
        <f t="shared" si="18"/>
        <v>1</v>
      </c>
      <c r="AO41">
        <f t="shared" si="6"/>
        <v>1</v>
      </c>
      <c r="AQ41" t="str">
        <f t="shared" si="19"/>
        <v/>
      </c>
    </row>
    <row r="42" spans="1:43" x14ac:dyDescent="0.3">
      <c r="A42" s="11">
        <v>32</v>
      </c>
      <c r="B42">
        <v>255517</v>
      </c>
      <c r="C42">
        <v>-1.0000000000000001E-5</v>
      </c>
      <c r="D42">
        <v>-1.0000000000000001E-5</v>
      </c>
      <c r="E42">
        <v>-6.0000000000000002E-5</v>
      </c>
      <c r="F42">
        <v>6.0000000000000002E-5</v>
      </c>
      <c r="G42">
        <v>5.6499999999999996E-3</v>
      </c>
      <c r="H42">
        <v>-5.6600000000000001E-3</v>
      </c>
      <c r="I42">
        <v>-1.1900000000000001E-3</v>
      </c>
      <c r="J42">
        <v>1.1999999999999999E-3</v>
      </c>
      <c r="K42">
        <v>21.4</v>
      </c>
      <c r="L42">
        <v>1</v>
      </c>
      <c r="N42">
        <f t="shared" si="3"/>
        <v>0</v>
      </c>
      <c r="O42">
        <f t="shared" si="4"/>
        <v>-0.2109</v>
      </c>
      <c r="P42">
        <f t="shared" si="5"/>
        <v>19.877324999999999</v>
      </c>
      <c r="Q42">
        <f t="shared" si="7"/>
        <v>19.878443801405204</v>
      </c>
      <c r="R42">
        <f t="shared" si="8"/>
        <v>1</v>
      </c>
      <c r="T42" s="1">
        <f t="shared" si="9"/>
        <v>0.60788996983898114</v>
      </c>
      <c r="U42" s="1">
        <f t="shared" si="10"/>
        <v>0</v>
      </c>
      <c r="V42" s="1">
        <f t="shared" si="11"/>
        <v>-0.60788996983873422</v>
      </c>
      <c r="W42">
        <f t="shared" si="12"/>
        <v>1</v>
      </c>
      <c r="Y42" s="2">
        <f t="shared" si="13"/>
        <v>1.3186382677379851</v>
      </c>
      <c r="Z42">
        <f t="shared" si="14"/>
        <v>1</v>
      </c>
      <c r="AB42" s="8">
        <f t="shared" si="15"/>
        <v>-8.3682008368199251E-3</v>
      </c>
      <c r="AC42">
        <f t="shared" si="16"/>
        <v>1</v>
      </c>
      <c r="AF42">
        <v>65.018000000000001</v>
      </c>
      <c r="AG42">
        <v>9.4830000000000005</v>
      </c>
      <c r="AH42">
        <v>25.015999999999998</v>
      </c>
      <c r="AI42">
        <v>115.702</v>
      </c>
      <c r="AJ42" s="11">
        <v>32</v>
      </c>
      <c r="AK42" t="str">
        <f t="shared" si="17"/>
        <v>OK</v>
      </c>
      <c r="AM42">
        <f t="shared" si="18"/>
        <v>1</v>
      </c>
      <c r="AO42">
        <f t="shared" si="6"/>
        <v>1</v>
      </c>
      <c r="AQ42" t="str">
        <f t="shared" si="19"/>
        <v/>
      </c>
    </row>
    <row r="43" spans="1:43" x14ac:dyDescent="0.3">
      <c r="A43" s="11">
        <v>33</v>
      </c>
      <c r="B43">
        <v>255517</v>
      </c>
      <c r="C43">
        <v>-6.0000000000000002E-5</v>
      </c>
      <c r="D43">
        <v>2.0000000000000002E-5</v>
      </c>
      <c r="E43">
        <v>-6.0000000000000002E-5</v>
      </c>
      <c r="F43">
        <v>5.0000000000000002E-5</v>
      </c>
      <c r="G43">
        <v>5.6600000000000001E-3</v>
      </c>
      <c r="H43">
        <v>-5.6699999999999997E-3</v>
      </c>
      <c r="I43">
        <v>-1.1999999999999999E-3</v>
      </c>
      <c r="J43">
        <v>1.1999999999999999E-3</v>
      </c>
      <c r="K43">
        <v>21.4</v>
      </c>
      <c r="L43">
        <v>1</v>
      </c>
      <c r="N43">
        <f t="shared" si="3"/>
        <v>-0.1406</v>
      </c>
      <c r="O43">
        <f t="shared" si="4"/>
        <v>-0.19332499999999997</v>
      </c>
      <c r="P43">
        <f t="shared" si="5"/>
        <v>19.912475000000001</v>
      </c>
      <c r="Q43">
        <f t="shared" si="7"/>
        <v>19.913909800469874</v>
      </c>
      <c r="R43">
        <f t="shared" si="8"/>
        <v>1</v>
      </c>
      <c r="T43" s="1">
        <f t="shared" si="9"/>
        <v>0.68779295827206022</v>
      </c>
      <c r="U43" s="1">
        <f t="shared" si="10"/>
        <v>-0.40455306164966914</v>
      </c>
      <c r="V43" s="1">
        <f t="shared" si="11"/>
        <v>-0.55625222708067235</v>
      </c>
      <c r="W43">
        <f t="shared" si="12"/>
        <v>1</v>
      </c>
      <c r="Y43" s="2">
        <f t="shared" si="13"/>
        <v>1.3198501754382022</v>
      </c>
      <c r="Z43">
        <f t="shared" si="14"/>
        <v>1</v>
      </c>
      <c r="AB43" s="8">
        <f t="shared" si="15"/>
        <v>0</v>
      </c>
      <c r="AC43">
        <f t="shared" si="16"/>
        <v>1</v>
      </c>
      <c r="AF43">
        <v>64.997</v>
      </c>
      <c r="AG43">
        <v>9.49</v>
      </c>
      <c r="AH43">
        <v>24.997</v>
      </c>
      <c r="AI43">
        <v>115.80200000000001</v>
      </c>
      <c r="AJ43" s="11">
        <v>33</v>
      </c>
      <c r="AK43" t="str">
        <f t="shared" si="17"/>
        <v>OK</v>
      </c>
      <c r="AM43">
        <f t="shared" si="18"/>
        <v>1</v>
      </c>
      <c r="AO43">
        <f t="shared" si="6"/>
        <v>1</v>
      </c>
      <c r="AQ43" t="str">
        <f t="shared" si="19"/>
        <v/>
      </c>
    </row>
    <row r="44" spans="1:43" x14ac:dyDescent="0.3">
      <c r="A44" s="11">
        <v>34</v>
      </c>
      <c r="B44">
        <v>255517</v>
      </c>
      <c r="C44">
        <v>2.0000000000000002E-5</v>
      </c>
      <c r="D44">
        <v>-4.0000000000000003E-5</v>
      </c>
      <c r="E44">
        <v>4.0000000000000003E-5</v>
      </c>
      <c r="F44">
        <v>-4.0000000000000003E-5</v>
      </c>
      <c r="G44">
        <v>5.6600000000000001E-3</v>
      </c>
      <c r="H44">
        <v>-5.6699999999999997E-3</v>
      </c>
      <c r="I44">
        <v>-1.1900000000000001E-3</v>
      </c>
      <c r="J44">
        <v>1.1999999999999999E-3</v>
      </c>
      <c r="K44">
        <v>21.4</v>
      </c>
      <c r="L44">
        <v>1</v>
      </c>
      <c r="N44">
        <f t="shared" si="3"/>
        <v>0.10545000000000002</v>
      </c>
      <c r="O44">
        <f t="shared" si="4"/>
        <v>0.1406</v>
      </c>
      <c r="P44">
        <f t="shared" si="5"/>
        <v>19.912475000000001</v>
      </c>
      <c r="Q44">
        <f t="shared" si="7"/>
        <v>19.913250580659227</v>
      </c>
      <c r="R44">
        <f t="shared" si="8"/>
        <v>1</v>
      </c>
      <c r="T44" s="1">
        <f t="shared" si="9"/>
        <v>0.50568660011400024</v>
      </c>
      <c r="U44" s="1">
        <f t="shared" si="10"/>
        <v>0.30341700221247964</v>
      </c>
      <c r="V44" s="1">
        <f t="shared" si="11"/>
        <v>0.40455306164966914</v>
      </c>
      <c r="W44">
        <f t="shared" si="12"/>
        <v>1</v>
      </c>
      <c r="Y44" s="2">
        <f t="shared" si="13"/>
        <v>1.3207074690145595</v>
      </c>
      <c r="Z44">
        <f t="shared" si="14"/>
        <v>1</v>
      </c>
      <c r="AB44" s="8">
        <f t="shared" si="15"/>
        <v>-8.3682008368199251E-3</v>
      </c>
      <c r="AC44">
        <f t="shared" si="16"/>
        <v>1</v>
      </c>
      <c r="AF44">
        <v>65.027000000000001</v>
      </c>
      <c r="AG44">
        <v>9.4789999999999992</v>
      </c>
      <c r="AH44">
        <v>25.021999999999998</v>
      </c>
      <c r="AI44">
        <v>115.723</v>
      </c>
      <c r="AJ44" s="11">
        <v>34</v>
      </c>
      <c r="AK44" t="str">
        <f t="shared" si="17"/>
        <v>OK</v>
      </c>
      <c r="AM44">
        <f t="shared" si="18"/>
        <v>1</v>
      </c>
      <c r="AO44">
        <f t="shared" si="6"/>
        <v>1</v>
      </c>
      <c r="AQ44" t="str">
        <f t="shared" si="19"/>
        <v/>
      </c>
    </row>
    <row r="45" spans="1:43" x14ac:dyDescent="0.3">
      <c r="A45" s="11">
        <v>35</v>
      </c>
      <c r="B45">
        <v>255517</v>
      </c>
      <c r="C45">
        <v>-4.0000000000000003E-5</v>
      </c>
      <c r="D45">
        <v>3.0000000000000001E-5</v>
      </c>
      <c r="E45">
        <v>-5.0000000000000002E-5</v>
      </c>
      <c r="F45">
        <v>6.9999999999999994E-5</v>
      </c>
      <c r="G45">
        <v>5.6600000000000001E-3</v>
      </c>
      <c r="H45">
        <v>-5.6600000000000001E-3</v>
      </c>
      <c r="I45">
        <v>-1.1900000000000001E-3</v>
      </c>
      <c r="J45">
        <v>1.1999999999999999E-3</v>
      </c>
      <c r="K45">
        <v>21.4</v>
      </c>
      <c r="L45">
        <v>1</v>
      </c>
      <c r="N45">
        <f t="shared" si="3"/>
        <v>-0.12302500000000001</v>
      </c>
      <c r="O45">
        <f t="shared" si="4"/>
        <v>-0.21089999999999998</v>
      </c>
      <c r="P45">
        <f t="shared" si="5"/>
        <v>19.8949</v>
      </c>
      <c r="Q45">
        <f t="shared" si="7"/>
        <v>19.896398165764197</v>
      </c>
      <c r="R45">
        <f t="shared" si="8"/>
        <v>1</v>
      </c>
      <c r="T45" s="1">
        <f t="shared" si="9"/>
        <v>0.70312583885017599</v>
      </c>
      <c r="U45" s="1">
        <f t="shared" si="10"/>
        <v>-0.35429800757065177</v>
      </c>
      <c r="V45" s="1">
        <f t="shared" si="11"/>
        <v>-0.60735300480952781</v>
      </c>
      <c r="W45">
        <f t="shared" si="12"/>
        <v>1</v>
      </c>
      <c r="Y45" s="2">
        <f t="shared" si="13"/>
        <v>1.3216798202578617</v>
      </c>
      <c r="Z45">
        <f t="shared" si="14"/>
        <v>1</v>
      </c>
      <c r="AB45" s="8">
        <f t="shared" si="15"/>
        <v>-8.3682008368199251E-3</v>
      </c>
      <c r="AC45">
        <f t="shared" si="16"/>
        <v>1</v>
      </c>
      <c r="AF45">
        <v>65.03</v>
      </c>
      <c r="AG45">
        <v>9.4849999999999994</v>
      </c>
      <c r="AH45">
        <v>25.023</v>
      </c>
      <c r="AI45">
        <v>115.54</v>
      </c>
      <c r="AJ45" s="11">
        <v>35</v>
      </c>
      <c r="AK45" t="str">
        <f t="shared" si="17"/>
        <v>OK</v>
      </c>
      <c r="AM45">
        <f t="shared" si="18"/>
        <v>1</v>
      </c>
      <c r="AO45">
        <f t="shared" si="6"/>
        <v>1</v>
      </c>
      <c r="AQ45" t="str">
        <f t="shared" si="19"/>
        <v/>
      </c>
    </row>
    <row r="46" spans="1:43" x14ac:dyDescent="0.3">
      <c r="A46" s="11">
        <v>36</v>
      </c>
      <c r="B46">
        <v>255517</v>
      </c>
      <c r="C46">
        <v>-4.0000000000000003E-5</v>
      </c>
      <c r="D46">
        <v>2.0000000000000002E-5</v>
      </c>
      <c r="E46">
        <v>5.0000000000000002E-5</v>
      </c>
      <c r="F46">
        <v>-4.0000000000000003E-5</v>
      </c>
      <c r="G46">
        <v>5.6499999999999996E-3</v>
      </c>
      <c r="H46">
        <v>-5.6600000000000001E-3</v>
      </c>
      <c r="I46">
        <v>-1.1900000000000001E-3</v>
      </c>
      <c r="J46">
        <v>1.1900000000000001E-3</v>
      </c>
      <c r="K46">
        <v>21.4</v>
      </c>
      <c r="L46">
        <v>1</v>
      </c>
      <c r="N46">
        <f t="shared" si="3"/>
        <v>-0.10545000000000002</v>
      </c>
      <c r="O46">
        <f t="shared" si="4"/>
        <v>0.15817499999999998</v>
      </c>
      <c r="P46">
        <f t="shared" si="5"/>
        <v>19.877324999999999</v>
      </c>
      <c r="Q46">
        <f t="shared" si="7"/>
        <v>19.878234030938209</v>
      </c>
      <c r="R46">
        <f t="shared" si="8"/>
        <v>1</v>
      </c>
      <c r="T46" s="1">
        <f t="shared" si="9"/>
        <v>0.54794846895873683</v>
      </c>
      <c r="U46" s="1">
        <f t="shared" si="10"/>
        <v>-0.30395353857777652</v>
      </c>
      <c r="V46" s="1">
        <f t="shared" si="11"/>
        <v>0.45592496167218982</v>
      </c>
      <c r="W46">
        <f t="shared" si="12"/>
        <v>1</v>
      </c>
      <c r="Y46" s="2">
        <f t="shared" si="13"/>
        <v>1.3184876060293329</v>
      </c>
      <c r="Z46">
        <f t="shared" si="14"/>
        <v>1</v>
      </c>
      <c r="AB46" s="8">
        <f t="shared" si="15"/>
        <v>0</v>
      </c>
      <c r="AC46">
        <f t="shared" si="16"/>
        <v>1</v>
      </c>
      <c r="AF46">
        <v>65.021000000000001</v>
      </c>
      <c r="AG46">
        <v>9.4749999999999996</v>
      </c>
      <c r="AH46">
        <v>25.01</v>
      </c>
      <c r="AI46">
        <v>115.714</v>
      </c>
      <c r="AJ46" s="11">
        <v>36</v>
      </c>
      <c r="AK46" t="str">
        <f t="shared" si="17"/>
        <v>OK</v>
      </c>
      <c r="AM46">
        <f t="shared" si="18"/>
        <v>1</v>
      </c>
      <c r="AO46">
        <f t="shared" si="6"/>
        <v>1</v>
      </c>
      <c r="AQ46" t="str">
        <f t="shared" si="19"/>
        <v/>
      </c>
    </row>
    <row r="47" spans="1:43" x14ac:dyDescent="0.3">
      <c r="A47" s="11">
        <v>37</v>
      </c>
      <c r="B47">
        <v>255517</v>
      </c>
      <c r="C47">
        <v>3.0000000000000001E-5</v>
      </c>
      <c r="D47">
        <v>-5.0000000000000002E-5</v>
      </c>
      <c r="E47">
        <v>4.0000000000000003E-5</v>
      </c>
      <c r="F47">
        <v>-4.0000000000000003E-5</v>
      </c>
      <c r="G47">
        <v>5.6699999999999997E-3</v>
      </c>
      <c r="H47">
        <v>-5.6800000000000002E-3</v>
      </c>
      <c r="I47">
        <v>-1.1999999999999999E-3</v>
      </c>
      <c r="J47">
        <v>1.1999999999999999E-3</v>
      </c>
      <c r="K47">
        <v>21.4</v>
      </c>
      <c r="L47">
        <v>1</v>
      </c>
      <c r="N47">
        <f t="shared" si="3"/>
        <v>0.1406</v>
      </c>
      <c r="O47">
        <f t="shared" si="4"/>
        <v>0.1406</v>
      </c>
      <c r="P47">
        <f t="shared" si="5"/>
        <v>19.947624999999995</v>
      </c>
      <c r="Q47">
        <f t="shared" si="7"/>
        <v>19.948615988599933</v>
      </c>
      <c r="R47">
        <f t="shared" si="8"/>
        <v>1</v>
      </c>
      <c r="T47" s="1">
        <f t="shared" si="9"/>
        <v>0.57110685399188255</v>
      </c>
      <c r="U47" s="1">
        <f t="shared" si="10"/>
        <v>0.40384021644896695</v>
      </c>
      <c r="V47" s="1">
        <f t="shared" si="11"/>
        <v>0.40384021644896695</v>
      </c>
      <c r="W47">
        <f t="shared" si="12"/>
        <v>1</v>
      </c>
      <c r="Y47" s="2">
        <f t="shared" si="13"/>
        <v>1.3200302061584306</v>
      </c>
      <c r="Z47">
        <f t="shared" si="14"/>
        <v>1</v>
      </c>
      <c r="AB47" s="8">
        <f t="shared" si="15"/>
        <v>0</v>
      </c>
      <c r="AC47">
        <f t="shared" si="16"/>
        <v>1</v>
      </c>
      <c r="AF47">
        <v>65.021000000000001</v>
      </c>
      <c r="AG47">
        <v>9.4849999999999994</v>
      </c>
      <c r="AH47">
        <v>25.021000000000001</v>
      </c>
      <c r="AI47">
        <v>115.988</v>
      </c>
      <c r="AJ47" s="11">
        <v>37</v>
      </c>
      <c r="AK47" t="str">
        <f t="shared" si="17"/>
        <v>OK</v>
      </c>
      <c r="AM47">
        <f t="shared" si="18"/>
        <v>1</v>
      </c>
      <c r="AO47">
        <f t="shared" si="6"/>
        <v>1</v>
      </c>
      <c r="AQ47" t="str">
        <f t="shared" si="19"/>
        <v/>
      </c>
    </row>
    <row r="48" spans="1:43" x14ac:dyDescent="0.3">
      <c r="A48" s="11">
        <v>38</v>
      </c>
      <c r="B48">
        <v>255517</v>
      </c>
      <c r="C48">
        <v>-2.0000000000000002E-5</v>
      </c>
      <c r="D48">
        <v>0</v>
      </c>
      <c r="E48">
        <v>5.0000000000000002E-5</v>
      </c>
      <c r="F48">
        <v>-6.0000000000000002E-5</v>
      </c>
      <c r="G48">
        <v>5.6499999999999996E-3</v>
      </c>
      <c r="H48">
        <v>-5.6699999999999997E-3</v>
      </c>
      <c r="I48">
        <v>-1.1900000000000001E-3</v>
      </c>
      <c r="J48">
        <v>1.1900000000000001E-3</v>
      </c>
      <c r="K48">
        <v>21.4</v>
      </c>
      <c r="L48">
        <v>1</v>
      </c>
      <c r="N48">
        <f t="shared" si="3"/>
        <v>-3.5150000000000001E-2</v>
      </c>
      <c r="O48">
        <f t="shared" si="4"/>
        <v>0.19332499999999997</v>
      </c>
      <c r="P48">
        <f t="shared" si="5"/>
        <v>19.8949</v>
      </c>
      <c r="Q48">
        <f t="shared" si="7"/>
        <v>19.895870327485675</v>
      </c>
      <c r="R48">
        <f t="shared" si="8"/>
        <v>1</v>
      </c>
      <c r="T48" s="1">
        <f t="shared" si="9"/>
        <v>0.56587054862916442</v>
      </c>
      <c r="U48" s="1">
        <f t="shared" si="10"/>
        <v>-0.10122918709613778</v>
      </c>
      <c r="V48" s="1">
        <f t="shared" si="11"/>
        <v>0.55674358505670873</v>
      </c>
      <c r="W48">
        <f t="shared" si="12"/>
        <v>1</v>
      </c>
      <c r="Y48" s="2">
        <f t="shared" si="13"/>
        <v>1.3196117736215418</v>
      </c>
      <c r="Z48">
        <f t="shared" si="14"/>
        <v>1</v>
      </c>
      <c r="AB48" s="8">
        <f t="shared" si="15"/>
        <v>0</v>
      </c>
      <c r="AC48">
        <f t="shared" si="16"/>
        <v>1</v>
      </c>
      <c r="AF48">
        <v>65.001999999999995</v>
      </c>
      <c r="AG48">
        <v>9.4809999999999999</v>
      </c>
      <c r="AH48">
        <v>24.998000000000001</v>
      </c>
      <c r="AI48">
        <v>115.718</v>
      </c>
      <c r="AJ48" s="11">
        <v>38</v>
      </c>
      <c r="AK48" t="str">
        <f t="shared" si="17"/>
        <v>OK</v>
      </c>
      <c r="AM48">
        <f t="shared" si="18"/>
        <v>1</v>
      </c>
      <c r="AO48">
        <f t="shared" si="6"/>
        <v>1</v>
      </c>
      <c r="AQ48" t="str">
        <f t="shared" si="19"/>
        <v/>
      </c>
    </row>
    <row r="49" spans="1:43" x14ac:dyDescent="0.3">
      <c r="A49" s="11">
        <v>39</v>
      </c>
      <c r="B49">
        <v>255517</v>
      </c>
      <c r="C49">
        <v>0</v>
      </c>
      <c r="D49">
        <v>0</v>
      </c>
      <c r="E49">
        <v>-3.0000000000000001E-5</v>
      </c>
      <c r="F49">
        <v>4.0000000000000003E-5</v>
      </c>
      <c r="G49">
        <v>5.6699999999999997E-3</v>
      </c>
      <c r="H49">
        <v>-5.6499999999999996E-3</v>
      </c>
      <c r="I49">
        <v>-1.1900000000000001E-3</v>
      </c>
      <c r="J49">
        <v>1.1900000000000001E-3</v>
      </c>
      <c r="K49">
        <v>21.4</v>
      </c>
      <c r="L49">
        <v>1</v>
      </c>
      <c r="N49">
        <f t="shared" si="3"/>
        <v>0</v>
      </c>
      <c r="O49">
        <f t="shared" si="4"/>
        <v>-0.12302500000000001</v>
      </c>
      <c r="P49">
        <f t="shared" si="5"/>
        <v>19.8949</v>
      </c>
      <c r="Q49">
        <f t="shared" si="7"/>
        <v>19.895280374013957</v>
      </c>
      <c r="R49">
        <f t="shared" si="8"/>
        <v>1</v>
      </c>
      <c r="T49" s="1">
        <f t="shared" si="9"/>
        <v>0.35429800757009017</v>
      </c>
      <c r="U49" s="1">
        <f t="shared" si="10"/>
        <v>0</v>
      </c>
      <c r="V49" s="1">
        <f t="shared" si="11"/>
        <v>-0.35429800757065177</v>
      </c>
      <c r="W49">
        <f t="shared" si="12"/>
        <v>1</v>
      </c>
      <c r="Y49" s="2">
        <f t="shared" si="13"/>
        <v>1.3193104195301144</v>
      </c>
      <c r="Z49">
        <f t="shared" si="14"/>
        <v>1</v>
      </c>
      <c r="AB49" s="8">
        <f t="shared" si="15"/>
        <v>0</v>
      </c>
      <c r="AC49">
        <f t="shared" si="16"/>
        <v>1</v>
      </c>
      <c r="AF49">
        <v>65.036000000000001</v>
      </c>
      <c r="AG49">
        <v>9.48</v>
      </c>
      <c r="AH49">
        <v>25.035</v>
      </c>
      <c r="AI49">
        <v>115.741</v>
      </c>
      <c r="AJ49" s="11">
        <v>39</v>
      </c>
      <c r="AK49" t="str">
        <f t="shared" si="17"/>
        <v>OK</v>
      </c>
      <c r="AM49">
        <f t="shared" si="18"/>
        <v>1</v>
      </c>
      <c r="AO49">
        <f t="shared" si="6"/>
        <v>1</v>
      </c>
      <c r="AQ49" t="str">
        <f t="shared" si="19"/>
        <v/>
      </c>
    </row>
    <row r="50" spans="1:43" x14ac:dyDescent="0.3">
      <c r="A50" s="11">
        <v>40</v>
      </c>
      <c r="B50">
        <v>255517</v>
      </c>
      <c r="C50">
        <v>-3.0000000000000001E-5</v>
      </c>
      <c r="D50">
        <v>0</v>
      </c>
      <c r="E50">
        <v>-6.0000000000000002E-5</v>
      </c>
      <c r="F50">
        <v>5.0000000000000002E-5</v>
      </c>
      <c r="G50">
        <v>5.6600000000000001E-3</v>
      </c>
      <c r="H50">
        <v>-5.6699999999999997E-3</v>
      </c>
      <c r="I50">
        <v>-1.1900000000000001E-3</v>
      </c>
      <c r="J50">
        <v>1.1999999999999999E-3</v>
      </c>
      <c r="K50">
        <v>21.4</v>
      </c>
      <c r="L50">
        <v>1</v>
      </c>
      <c r="N50">
        <f t="shared" si="3"/>
        <v>-5.2725000000000001E-2</v>
      </c>
      <c r="O50">
        <f t="shared" si="4"/>
        <v>-0.19332499999999997</v>
      </c>
      <c r="P50">
        <f t="shared" si="5"/>
        <v>19.912475000000001</v>
      </c>
      <c r="Q50">
        <f t="shared" si="7"/>
        <v>19.913483248966642</v>
      </c>
      <c r="R50">
        <f t="shared" si="8"/>
        <v>1</v>
      </c>
      <c r="T50" s="1">
        <f t="shared" si="9"/>
        <v>0.57656694309855627</v>
      </c>
      <c r="U50" s="1">
        <f t="shared" si="10"/>
        <v>-0.1517095647287805</v>
      </c>
      <c r="V50" s="1">
        <f t="shared" si="11"/>
        <v>-0.55625222708067235</v>
      </c>
      <c r="W50">
        <f t="shared" si="12"/>
        <v>1</v>
      </c>
      <c r="Y50" s="2">
        <f t="shared" si="13"/>
        <v>1.3186376562885096</v>
      </c>
      <c r="Z50">
        <f t="shared" si="14"/>
        <v>1</v>
      </c>
      <c r="AB50" s="8">
        <f t="shared" si="15"/>
        <v>-8.3682008368199251E-3</v>
      </c>
      <c r="AC50">
        <f t="shared" si="16"/>
        <v>1</v>
      </c>
      <c r="AF50">
        <v>65.010000000000005</v>
      </c>
      <c r="AG50">
        <v>9.4819999999999993</v>
      </c>
      <c r="AH50">
        <v>25</v>
      </c>
      <c r="AI50">
        <v>115.90600000000001</v>
      </c>
      <c r="AJ50" s="11">
        <v>40</v>
      </c>
      <c r="AK50" t="str">
        <f t="shared" si="17"/>
        <v>OK</v>
      </c>
      <c r="AM50">
        <f t="shared" si="18"/>
        <v>1</v>
      </c>
      <c r="AO50">
        <f t="shared" si="6"/>
        <v>1</v>
      </c>
      <c r="AQ50" t="str">
        <f t="shared" si="19"/>
        <v/>
      </c>
    </row>
    <row r="51" spans="1:43" x14ac:dyDescent="0.3">
      <c r="A51" s="11">
        <v>41</v>
      </c>
      <c r="B51">
        <v>255517</v>
      </c>
      <c r="C51">
        <v>0</v>
      </c>
      <c r="D51">
        <v>-2.0000000000000002E-5</v>
      </c>
      <c r="E51">
        <v>4.0000000000000003E-5</v>
      </c>
      <c r="F51">
        <v>-3.0000000000000001E-5</v>
      </c>
      <c r="G51">
        <v>5.6499999999999996E-3</v>
      </c>
      <c r="H51">
        <v>-5.6600000000000001E-3</v>
      </c>
      <c r="I51">
        <v>-1.1900000000000001E-3</v>
      </c>
      <c r="J51">
        <v>1.1999999999999999E-3</v>
      </c>
      <c r="K51">
        <v>21.3</v>
      </c>
      <c r="L51">
        <v>1</v>
      </c>
      <c r="N51">
        <f t="shared" si="3"/>
        <v>3.5150000000000001E-2</v>
      </c>
      <c r="O51">
        <f t="shared" si="4"/>
        <v>0.12302500000000001</v>
      </c>
      <c r="P51">
        <f t="shared" si="5"/>
        <v>19.877324999999999</v>
      </c>
      <c r="Q51">
        <f t="shared" si="7"/>
        <v>19.877736788395953</v>
      </c>
      <c r="R51">
        <f t="shared" si="8"/>
        <v>1</v>
      </c>
      <c r="T51" s="1">
        <f t="shared" si="9"/>
        <v>0.36880089327514609</v>
      </c>
      <c r="U51" s="1">
        <f t="shared" si="10"/>
        <v>0.10131869105383669</v>
      </c>
      <c r="V51" s="1">
        <f t="shared" si="11"/>
        <v>0.35461126041234592</v>
      </c>
      <c r="W51">
        <f t="shared" si="12"/>
        <v>1</v>
      </c>
      <c r="Y51" s="2">
        <f t="shared" si="13"/>
        <v>1.3175605260637349</v>
      </c>
      <c r="Z51">
        <f t="shared" si="14"/>
        <v>1</v>
      </c>
      <c r="AB51" s="8">
        <f t="shared" si="15"/>
        <v>-8.3682008368199251E-3</v>
      </c>
      <c r="AC51">
        <f t="shared" si="16"/>
        <v>1</v>
      </c>
      <c r="AF51">
        <v>65.022000000000006</v>
      </c>
      <c r="AG51">
        <v>9.484</v>
      </c>
      <c r="AH51">
        <v>25.012</v>
      </c>
      <c r="AI51">
        <v>115.782</v>
      </c>
      <c r="AJ51" s="11">
        <v>41</v>
      </c>
      <c r="AK51" t="str">
        <f t="shared" si="17"/>
        <v>OK</v>
      </c>
      <c r="AM51">
        <f t="shared" si="18"/>
        <v>1</v>
      </c>
      <c r="AO51">
        <f t="shared" si="6"/>
        <v>1</v>
      </c>
      <c r="AQ51" t="str">
        <f t="shared" si="19"/>
        <v/>
      </c>
    </row>
    <row r="52" spans="1:43" x14ac:dyDescent="0.3">
      <c r="A52" s="11">
        <v>42</v>
      </c>
      <c r="B52">
        <v>255517</v>
      </c>
      <c r="C52">
        <v>-3.0000000000000001E-5</v>
      </c>
      <c r="D52">
        <v>1.0000000000000001E-5</v>
      </c>
      <c r="E52">
        <v>4.0000000000000003E-5</v>
      </c>
      <c r="F52">
        <v>-5.0000000000000002E-5</v>
      </c>
      <c r="G52">
        <v>5.6600000000000001E-3</v>
      </c>
      <c r="H52">
        <v>-5.6699999999999997E-3</v>
      </c>
      <c r="I52">
        <v>-1.1900000000000001E-3</v>
      </c>
      <c r="J52">
        <v>1.1999999999999999E-3</v>
      </c>
      <c r="K52">
        <v>21.3</v>
      </c>
      <c r="L52">
        <v>1</v>
      </c>
      <c r="N52">
        <f t="shared" si="3"/>
        <v>-7.0300000000000001E-2</v>
      </c>
      <c r="O52">
        <f t="shared" si="4"/>
        <v>0.15817499999999998</v>
      </c>
      <c r="P52">
        <f t="shared" si="5"/>
        <v>19.912475000000001</v>
      </c>
      <c r="Q52">
        <f t="shared" si="7"/>
        <v>19.913227313678966</v>
      </c>
      <c r="R52">
        <f t="shared" si="8"/>
        <v>1</v>
      </c>
      <c r="T52" s="1">
        <f t="shared" si="9"/>
        <v>0.49804392963220778</v>
      </c>
      <c r="U52" s="1">
        <f t="shared" si="10"/>
        <v>-0.20227905196294765</v>
      </c>
      <c r="V52" s="1">
        <f t="shared" si="11"/>
        <v>0.4551201853849775</v>
      </c>
      <c r="W52">
        <f t="shared" si="12"/>
        <v>1</v>
      </c>
      <c r="Y52" s="2">
        <f t="shared" si="13"/>
        <v>1.3217852019231802</v>
      </c>
      <c r="Z52">
        <f t="shared" si="14"/>
        <v>1</v>
      </c>
      <c r="AB52" s="8">
        <f t="shared" si="15"/>
        <v>-8.3682008368199251E-3</v>
      </c>
      <c r="AC52">
        <f t="shared" si="16"/>
        <v>1</v>
      </c>
      <c r="AF52">
        <v>64.995999999999995</v>
      </c>
      <c r="AG52">
        <v>9.484</v>
      </c>
      <c r="AH52">
        <v>24.998000000000001</v>
      </c>
      <c r="AI52">
        <v>115.61799999999999</v>
      </c>
      <c r="AJ52" s="11">
        <v>42</v>
      </c>
      <c r="AK52" t="str">
        <f t="shared" si="17"/>
        <v>OK</v>
      </c>
      <c r="AM52">
        <f t="shared" si="18"/>
        <v>1</v>
      </c>
      <c r="AO52">
        <f t="shared" si="6"/>
        <v>1</v>
      </c>
      <c r="AQ52" t="str">
        <f t="shared" si="19"/>
        <v/>
      </c>
    </row>
    <row r="53" spans="1:43" x14ac:dyDescent="0.3">
      <c r="A53" s="11">
        <v>43</v>
      </c>
      <c r="B53">
        <v>255517</v>
      </c>
      <c r="C53">
        <v>-2.0000000000000002E-5</v>
      </c>
      <c r="D53">
        <v>-2.0000000000000002E-5</v>
      </c>
      <c r="E53">
        <v>-6.0000000000000002E-5</v>
      </c>
      <c r="F53">
        <v>6.0000000000000002E-5</v>
      </c>
      <c r="G53">
        <v>5.64E-3</v>
      </c>
      <c r="H53">
        <v>-5.6600000000000001E-3</v>
      </c>
      <c r="I53">
        <v>-1.1900000000000001E-3</v>
      </c>
      <c r="J53">
        <v>1.1900000000000001E-3</v>
      </c>
      <c r="K53">
        <v>21.3</v>
      </c>
      <c r="L53">
        <v>1</v>
      </c>
      <c r="N53">
        <f t="shared" si="3"/>
        <v>0</v>
      </c>
      <c r="O53">
        <f t="shared" si="4"/>
        <v>-0.2109</v>
      </c>
      <c r="P53">
        <f t="shared" si="5"/>
        <v>19.859750000000002</v>
      </c>
      <c r="Q53">
        <f t="shared" si="7"/>
        <v>19.860869791439146</v>
      </c>
      <c r="R53">
        <f t="shared" si="8"/>
        <v>1</v>
      </c>
      <c r="T53" s="1">
        <f t="shared" si="9"/>
        <v>0.60842788514109247</v>
      </c>
      <c r="U53" s="1">
        <f t="shared" si="10"/>
        <v>0</v>
      </c>
      <c r="V53" s="1">
        <f t="shared" si="11"/>
        <v>-0.60842788514145263</v>
      </c>
      <c r="W53">
        <f t="shared" si="12"/>
        <v>1</v>
      </c>
      <c r="Y53" s="2">
        <f t="shared" si="13"/>
        <v>1.3191541635326827</v>
      </c>
      <c r="Z53">
        <f t="shared" si="14"/>
        <v>1</v>
      </c>
      <c r="AB53" s="8">
        <f t="shared" si="15"/>
        <v>0</v>
      </c>
      <c r="AC53">
        <f t="shared" si="16"/>
        <v>1</v>
      </c>
      <c r="AF53">
        <v>65.007999999999996</v>
      </c>
      <c r="AG53">
        <v>9.4890000000000008</v>
      </c>
      <c r="AH53">
        <v>24.998000000000001</v>
      </c>
      <c r="AI53">
        <v>115.544</v>
      </c>
      <c r="AJ53" s="11">
        <v>43</v>
      </c>
      <c r="AK53" t="str">
        <f t="shared" si="17"/>
        <v>OK</v>
      </c>
      <c r="AM53">
        <f t="shared" si="18"/>
        <v>1</v>
      </c>
      <c r="AO53">
        <f t="shared" si="6"/>
        <v>1</v>
      </c>
      <c r="AQ53" t="str">
        <f t="shared" si="19"/>
        <v/>
      </c>
    </row>
    <row r="54" spans="1:43" x14ac:dyDescent="0.3">
      <c r="A54" s="11">
        <v>44</v>
      </c>
      <c r="B54">
        <v>255517</v>
      </c>
      <c r="C54">
        <v>0</v>
      </c>
      <c r="D54">
        <v>-1.0000000000000001E-5</v>
      </c>
      <c r="E54">
        <v>-6.9999999999999994E-5</v>
      </c>
      <c r="F54">
        <v>9.0000000000000006E-5</v>
      </c>
      <c r="G54">
        <v>5.6800000000000002E-3</v>
      </c>
      <c r="H54">
        <v>-5.6699999999999997E-3</v>
      </c>
      <c r="I54">
        <v>-1.1999999999999999E-3</v>
      </c>
      <c r="J54">
        <v>1.1999999999999999E-3</v>
      </c>
      <c r="K54">
        <v>21.3</v>
      </c>
      <c r="L54">
        <v>1</v>
      </c>
      <c r="N54">
        <f t="shared" si="3"/>
        <v>1.7575E-2</v>
      </c>
      <c r="O54">
        <f t="shared" si="4"/>
        <v>-0.28119999999999995</v>
      </c>
      <c r="P54">
        <f t="shared" si="5"/>
        <v>19.947624999999995</v>
      </c>
      <c r="Q54">
        <f t="shared" si="7"/>
        <v>19.949614669492988</v>
      </c>
      <c r="R54">
        <f t="shared" si="8"/>
        <v>1</v>
      </c>
      <c r="T54" s="1">
        <f t="shared" si="9"/>
        <v>0.80921598771592662</v>
      </c>
      <c r="U54" s="1">
        <f t="shared" si="10"/>
        <v>5.0480849945003362E-2</v>
      </c>
      <c r="V54" s="1">
        <f t="shared" si="11"/>
        <v>-0.8076403120335558</v>
      </c>
      <c r="W54">
        <f t="shared" si="12"/>
        <v>1</v>
      </c>
      <c r="Y54" s="2">
        <f t="shared" si="13"/>
        <v>1.3225418550268024</v>
      </c>
      <c r="Z54">
        <f t="shared" si="14"/>
        <v>1</v>
      </c>
      <c r="AB54" s="8">
        <f t="shared" si="15"/>
        <v>0</v>
      </c>
      <c r="AC54">
        <f t="shared" si="16"/>
        <v>1</v>
      </c>
      <c r="AF54">
        <v>64.998000000000005</v>
      </c>
      <c r="AG54">
        <v>9.4879999999999995</v>
      </c>
      <c r="AH54">
        <v>24.994</v>
      </c>
      <c r="AI54">
        <v>115.76300000000001</v>
      </c>
      <c r="AJ54" s="11">
        <v>44</v>
      </c>
      <c r="AK54" t="str">
        <f t="shared" si="17"/>
        <v>OK</v>
      </c>
      <c r="AM54">
        <f t="shared" si="18"/>
        <v>1</v>
      </c>
      <c r="AO54">
        <f t="shared" si="6"/>
        <v>1</v>
      </c>
      <c r="AQ54" t="str">
        <f t="shared" si="19"/>
        <v/>
      </c>
    </row>
    <row r="55" spans="1:43" x14ac:dyDescent="0.3">
      <c r="A55" s="11">
        <v>45</v>
      </c>
      <c r="B55">
        <v>255517</v>
      </c>
      <c r="C55">
        <v>0</v>
      </c>
      <c r="D55">
        <v>-3.0000000000000001E-5</v>
      </c>
      <c r="E55">
        <v>-8.0000000000000007E-5</v>
      </c>
      <c r="F55">
        <v>8.0000000000000007E-5</v>
      </c>
      <c r="G55">
        <v>5.6600000000000001E-3</v>
      </c>
      <c r="H55">
        <v>-5.6800000000000002E-3</v>
      </c>
      <c r="I55">
        <v>-1.1999999999999999E-3</v>
      </c>
      <c r="J55">
        <v>1.1999999999999999E-3</v>
      </c>
      <c r="K55">
        <v>21.3</v>
      </c>
      <c r="L55">
        <v>1</v>
      </c>
      <c r="N55">
        <f t="shared" si="3"/>
        <v>5.2725000000000001E-2</v>
      </c>
      <c r="O55">
        <f t="shared" si="4"/>
        <v>-0.28120000000000001</v>
      </c>
      <c r="P55">
        <f t="shared" si="5"/>
        <v>19.930049999999998</v>
      </c>
      <c r="Q55">
        <f t="shared" si="7"/>
        <v>19.932103410531585</v>
      </c>
      <c r="R55">
        <f t="shared" si="8"/>
        <v>1</v>
      </c>
      <c r="T55" s="1">
        <f t="shared" si="9"/>
        <v>0.82243708562421391</v>
      </c>
      <c r="U55" s="1">
        <f t="shared" si="10"/>
        <v>0.15157578266830807</v>
      </c>
      <c r="V55" s="1">
        <f t="shared" si="11"/>
        <v>-0.80835242243135241</v>
      </c>
      <c r="W55">
        <f t="shared" si="12"/>
        <v>1</v>
      </c>
      <c r="Y55" s="2">
        <f t="shared" si="13"/>
        <v>1.3190906167322953</v>
      </c>
      <c r="Z55">
        <f t="shared" si="14"/>
        <v>1</v>
      </c>
      <c r="AB55" s="8">
        <f t="shared" si="15"/>
        <v>0</v>
      </c>
      <c r="AC55">
        <f t="shared" si="16"/>
        <v>1</v>
      </c>
      <c r="AF55">
        <v>65.016000000000005</v>
      </c>
      <c r="AG55">
        <v>9.4939999999999998</v>
      </c>
      <c r="AH55">
        <v>25.015999999999998</v>
      </c>
      <c r="AI55">
        <v>115.964</v>
      </c>
      <c r="AJ55" s="11">
        <v>45</v>
      </c>
      <c r="AK55" t="str">
        <f t="shared" si="17"/>
        <v>OK</v>
      </c>
      <c r="AM55">
        <f t="shared" si="18"/>
        <v>1</v>
      </c>
      <c r="AO55">
        <f t="shared" si="6"/>
        <v>1</v>
      </c>
      <c r="AQ55" t="str">
        <f t="shared" si="19"/>
        <v/>
      </c>
    </row>
    <row r="56" spans="1:43" x14ac:dyDescent="0.3">
      <c r="A56" s="11">
        <v>46</v>
      </c>
      <c r="B56">
        <v>255517</v>
      </c>
      <c r="C56">
        <v>2.0000000000000002E-5</v>
      </c>
      <c r="D56">
        <v>-3.0000000000000001E-5</v>
      </c>
      <c r="E56">
        <v>-5.0000000000000002E-5</v>
      </c>
      <c r="F56">
        <v>6.0000000000000002E-5</v>
      </c>
      <c r="G56">
        <v>5.6699999999999997E-3</v>
      </c>
      <c r="H56">
        <v>-5.6600000000000001E-3</v>
      </c>
      <c r="I56">
        <v>-1.1999999999999999E-3</v>
      </c>
      <c r="J56">
        <v>1.1999999999999999E-3</v>
      </c>
      <c r="K56">
        <v>21.3</v>
      </c>
      <c r="L56">
        <v>1</v>
      </c>
      <c r="N56">
        <f t="shared" si="3"/>
        <v>8.7874999999999995E-2</v>
      </c>
      <c r="O56">
        <f t="shared" si="4"/>
        <v>-0.19332499999999997</v>
      </c>
      <c r="P56">
        <f t="shared" si="5"/>
        <v>19.912475000000001</v>
      </c>
      <c r="Q56">
        <f t="shared" si="7"/>
        <v>19.913607337619045</v>
      </c>
      <c r="R56">
        <f t="shared" si="8"/>
        <v>1</v>
      </c>
      <c r="T56" s="1">
        <f t="shared" si="9"/>
        <v>0.61101614587290631</v>
      </c>
      <c r="U56" s="1">
        <f t="shared" si="10"/>
        <v>0.2528482240511683</v>
      </c>
      <c r="V56" s="1">
        <f t="shared" si="11"/>
        <v>-0.55625222708067235</v>
      </c>
      <c r="W56">
        <f t="shared" si="12"/>
        <v>1</v>
      </c>
      <c r="Y56" s="2">
        <f t="shared" si="13"/>
        <v>1.3193569875026405</v>
      </c>
      <c r="Z56">
        <f t="shared" si="14"/>
        <v>1</v>
      </c>
      <c r="AB56" s="8">
        <f t="shared" si="15"/>
        <v>0</v>
      </c>
      <c r="AC56">
        <f t="shared" si="16"/>
        <v>1</v>
      </c>
      <c r="AF56">
        <v>64.991</v>
      </c>
      <c r="AG56">
        <v>9.4870000000000001</v>
      </c>
      <c r="AH56">
        <v>24.988</v>
      </c>
      <c r="AI56">
        <v>115.833</v>
      </c>
      <c r="AJ56" s="11">
        <v>46</v>
      </c>
      <c r="AK56" t="str">
        <f t="shared" si="17"/>
        <v>OK</v>
      </c>
      <c r="AM56">
        <f t="shared" si="18"/>
        <v>1</v>
      </c>
      <c r="AO56">
        <f t="shared" si="6"/>
        <v>1</v>
      </c>
      <c r="AQ56" t="str">
        <f t="shared" si="19"/>
        <v/>
      </c>
    </row>
    <row r="57" spans="1:43" x14ac:dyDescent="0.3">
      <c r="A57" s="11">
        <v>47</v>
      </c>
      <c r="B57">
        <v>255517</v>
      </c>
      <c r="C57">
        <v>-3.0000000000000001E-5</v>
      </c>
      <c r="D57">
        <v>1.0000000000000001E-5</v>
      </c>
      <c r="E57">
        <v>4.0000000000000003E-5</v>
      </c>
      <c r="F57">
        <v>-3.0000000000000001E-5</v>
      </c>
      <c r="G57">
        <v>5.6699999999999997E-3</v>
      </c>
      <c r="H57">
        <v>-5.6699999999999997E-3</v>
      </c>
      <c r="I57">
        <v>-1.1999999999999999E-3</v>
      </c>
      <c r="J57">
        <v>1.1999999999999999E-3</v>
      </c>
      <c r="K57">
        <v>21.3</v>
      </c>
      <c r="L57">
        <v>1</v>
      </c>
      <c r="N57">
        <f t="shared" si="3"/>
        <v>-7.0300000000000001E-2</v>
      </c>
      <c r="O57">
        <f t="shared" si="4"/>
        <v>0.12302500000000001</v>
      </c>
      <c r="P57">
        <f t="shared" si="5"/>
        <v>19.930049999999998</v>
      </c>
      <c r="Q57">
        <f t="shared" si="7"/>
        <v>19.930553686316017</v>
      </c>
      <c r="R57">
        <f t="shared" si="8"/>
        <v>1</v>
      </c>
      <c r="T57" s="1">
        <f t="shared" si="9"/>
        <v>0.40734176330832278</v>
      </c>
      <c r="U57" s="1">
        <f t="shared" si="10"/>
        <v>-0.20210067685413896</v>
      </c>
      <c r="V57" s="1">
        <f t="shared" si="11"/>
        <v>0.35367315924646131</v>
      </c>
      <c r="W57">
        <f t="shared" si="12"/>
        <v>1</v>
      </c>
      <c r="Y57" s="2">
        <f t="shared" si="13"/>
        <v>1.3196708575048048</v>
      </c>
      <c r="Z57">
        <f t="shared" si="14"/>
        <v>1</v>
      </c>
      <c r="AB57" s="8">
        <f t="shared" si="15"/>
        <v>0</v>
      </c>
      <c r="AC57">
        <f t="shared" si="16"/>
        <v>1</v>
      </c>
      <c r="AF57">
        <v>65.027000000000001</v>
      </c>
      <c r="AG57">
        <v>9.4789999999999992</v>
      </c>
      <c r="AH57">
        <v>25.024000000000001</v>
      </c>
      <c r="AI57">
        <v>115.904</v>
      </c>
      <c r="AJ57" s="11">
        <v>47</v>
      </c>
      <c r="AK57" t="str">
        <f t="shared" si="17"/>
        <v>OK</v>
      </c>
      <c r="AM57">
        <f t="shared" si="18"/>
        <v>1</v>
      </c>
      <c r="AO57">
        <f t="shared" si="6"/>
        <v>1</v>
      </c>
      <c r="AQ57" t="str">
        <f t="shared" si="19"/>
        <v/>
      </c>
    </row>
    <row r="58" spans="1:43" x14ac:dyDescent="0.3">
      <c r="A58" s="11">
        <v>48</v>
      </c>
      <c r="B58">
        <v>255517</v>
      </c>
      <c r="C58">
        <v>3.0000000000000001E-5</v>
      </c>
      <c r="D58">
        <v>-5.0000000000000002E-5</v>
      </c>
      <c r="E58">
        <v>4.0000000000000003E-5</v>
      </c>
      <c r="F58">
        <v>-3.0000000000000001E-5</v>
      </c>
      <c r="G58">
        <v>5.6699999999999997E-3</v>
      </c>
      <c r="H58">
        <v>-5.6699999999999997E-3</v>
      </c>
      <c r="I58">
        <v>-1.1999999999999999E-3</v>
      </c>
      <c r="J58">
        <v>1.1999999999999999E-3</v>
      </c>
      <c r="K58">
        <v>21.3</v>
      </c>
      <c r="L58">
        <v>1</v>
      </c>
      <c r="N58">
        <f t="shared" si="3"/>
        <v>0.1406</v>
      </c>
      <c r="O58">
        <f t="shared" si="4"/>
        <v>0.12302500000000001</v>
      </c>
      <c r="P58">
        <f t="shared" si="5"/>
        <v>19.930049999999998</v>
      </c>
      <c r="Q58">
        <f t="shared" si="7"/>
        <v>19.930925631117208</v>
      </c>
      <c r="R58">
        <f t="shared" si="8"/>
        <v>1</v>
      </c>
      <c r="T58" s="1">
        <f t="shared" si="9"/>
        <v>0.53707641243131143</v>
      </c>
      <c r="U58" s="1">
        <f t="shared" si="10"/>
        <v>0.40419632475931577</v>
      </c>
      <c r="V58" s="1">
        <f t="shared" si="11"/>
        <v>0.35367315924646131</v>
      </c>
      <c r="W58">
        <f t="shared" si="12"/>
        <v>1</v>
      </c>
      <c r="Y58" s="2">
        <f t="shared" si="13"/>
        <v>1.3190240466622642</v>
      </c>
      <c r="Z58">
        <f t="shared" si="14"/>
        <v>1</v>
      </c>
      <c r="AB58" s="8">
        <f t="shared" si="15"/>
        <v>0</v>
      </c>
      <c r="AC58">
        <f t="shared" si="16"/>
        <v>1</v>
      </c>
      <c r="AF58">
        <v>65.022000000000006</v>
      </c>
      <c r="AG58">
        <v>9.4870000000000001</v>
      </c>
      <c r="AH58">
        <v>25.02</v>
      </c>
      <c r="AI58">
        <v>115.96299999999999</v>
      </c>
      <c r="AJ58" s="11">
        <v>48</v>
      </c>
      <c r="AK58" t="str">
        <f t="shared" si="17"/>
        <v>OK</v>
      </c>
      <c r="AM58">
        <f t="shared" si="18"/>
        <v>1</v>
      </c>
      <c r="AO58">
        <f t="shared" si="6"/>
        <v>1</v>
      </c>
      <c r="AQ58" t="str">
        <f t="shared" si="19"/>
        <v/>
      </c>
    </row>
    <row r="59" spans="1:43" x14ac:dyDescent="0.3">
      <c r="A59" s="11">
        <v>49</v>
      </c>
      <c r="B59">
        <v>255517</v>
      </c>
      <c r="C59">
        <v>2.0000000000000002E-5</v>
      </c>
      <c r="D59">
        <v>-4.0000000000000003E-5</v>
      </c>
      <c r="E59">
        <v>-6.9999999999999994E-5</v>
      </c>
      <c r="F59">
        <v>6.9999999999999994E-5</v>
      </c>
      <c r="G59">
        <v>5.6499999999999996E-3</v>
      </c>
      <c r="H59">
        <v>-5.6600000000000001E-3</v>
      </c>
      <c r="I59">
        <v>-1.1800000000000001E-3</v>
      </c>
      <c r="J59">
        <v>1.1900000000000001E-3</v>
      </c>
      <c r="K59">
        <v>21.3</v>
      </c>
      <c r="L59">
        <v>1</v>
      </c>
      <c r="N59">
        <f t="shared" si="3"/>
        <v>0.10545000000000002</v>
      </c>
      <c r="O59">
        <f t="shared" si="4"/>
        <v>-0.24604999999999996</v>
      </c>
      <c r="P59">
        <f t="shared" si="5"/>
        <v>19.877324999999999</v>
      </c>
      <c r="Q59">
        <f t="shared" si="7"/>
        <v>19.879127482377715</v>
      </c>
      <c r="R59">
        <f t="shared" si="8"/>
        <v>1</v>
      </c>
      <c r="T59" s="1">
        <f t="shared" si="9"/>
        <v>0.77157432247870905</v>
      </c>
      <c r="U59" s="1">
        <f t="shared" si="10"/>
        <v>0.30395353857777652</v>
      </c>
      <c r="V59" s="1">
        <f t="shared" si="11"/>
        <v>-0.70919535586734328</v>
      </c>
      <c r="W59">
        <f t="shared" si="12"/>
        <v>1</v>
      </c>
      <c r="Y59" s="2">
        <f t="shared" si="13"/>
        <v>1.3187575362136406</v>
      </c>
      <c r="Z59">
        <f t="shared" si="14"/>
        <v>1</v>
      </c>
      <c r="AB59" s="8">
        <f t="shared" si="15"/>
        <v>-8.4388185654008657E-3</v>
      </c>
      <c r="AC59">
        <f t="shared" si="16"/>
        <v>1</v>
      </c>
      <c r="AF59">
        <v>65.022999999999996</v>
      </c>
      <c r="AG59">
        <v>9.48</v>
      </c>
      <c r="AH59">
        <v>25.016999999999999</v>
      </c>
      <c r="AI59">
        <v>115.685</v>
      </c>
      <c r="AJ59" s="11">
        <v>49</v>
      </c>
      <c r="AK59" t="str">
        <f t="shared" si="17"/>
        <v>OK</v>
      </c>
      <c r="AM59">
        <f t="shared" si="18"/>
        <v>1</v>
      </c>
      <c r="AO59">
        <f t="shared" si="6"/>
        <v>1</v>
      </c>
      <c r="AQ59" t="str">
        <f t="shared" si="19"/>
        <v/>
      </c>
    </row>
    <row r="60" spans="1:43" x14ac:dyDescent="0.3">
      <c r="A60" s="11">
        <v>50</v>
      </c>
      <c r="B60">
        <v>255517</v>
      </c>
      <c r="C60">
        <v>-3.0000000000000001E-5</v>
      </c>
      <c r="D60">
        <v>2.0000000000000002E-5</v>
      </c>
      <c r="E60">
        <v>-6.0000000000000002E-5</v>
      </c>
      <c r="F60">
        <v>6.0000000000000002E-5</v>
      </c>
      <c r="G60">
        <v>5.6800000000000002E-3</v>
      </c>
      <c r="H60">
        <v>-5.6800000000000002E-3</v>
      </c>
      <c r="I60">
        <v>-1.1999999999999999E-3</v>
      </c>
      <c r="J60">
        <v>1.1999999999999999E-3</v>
      </c>
      <c r="K60">
        <v>21.3</v>
      </c>
      <c r="L60">
        <v>1</v>
      </c>
      <c r="N60">
        <f t="shared" si="3"/>
        <v>-8.7874999999999995E-2</v>
      </c>
      <c r="O60">
        <f t="shared" si="4"/>
        <v>-0.2109</v>
      </c>
      <c r="P60">
        <f t="shared" si="5"/>
        <v>19.965199999999999</v>
      </c>
      <c r="Q60">
        <f t="shared" si="7"/>
        <v>19.966507252537308</v>
      </c>
      <c r="R60">
        <f t="shared" si="8"/>
        <v>1</v>
      </c>
      <c r="T60" s="1">
        <f t="shared" si="9"/>
        <v>0.65564491364179889</v>
      </c>
      <c r="U60" s="1">
        <f t="shared" si="10"/>
        <v>-0.25218049970011502</v>
      </c>
      <c r="V60" s="1">
        <f t="shared" si="11"/>
        <v>-0.60521459724481175</v>
      </c>
      <c r="W60">
        <f t="shared" si="12"/>
        <v>1</v>
      </c>
      <c r="Y60" s="2">
        <f t="shared" si="13"/>
        <v>1.3208890340063806</v>
      </c>
      <c r="Z60">
        <f t="shared" si="14"/>
        <v>1</v>
      </c>
      <c r="AB60" s="8">
        <f t="shared" si="15"/>
        <v>0</v>
      </c>
      <c r="AC60">
        <f t="shared" si="16"/>
        <v>1</v>
      </c>
      <c r="AF60">
        <v>65.022000000000006</v>
      </c>
      <c r="AG60">
        <v>9.5060000000000002</v>
      </c>
      <c r="AH60">
        <v>25.018000000000001</v>
      </c>
      <c r="AI60">
        <v>116.006</v>
      </c>
      <c r="AJ60" s="11">
        <v>50</v>
      </c>
      <c r="AK60" t="str">
        <f t="shared" si="17"/>
        <v>OK</v>
      </c>
      <c r="AM60">
        <f t="shared" si="18"/>
        <v>1</v>
      </c>
      <c r="AO60">
        <f t="shared" si="6"/>
        <v>1</v>
      </c>
      <c r="AQ60" t="str">
        <f t="shared" si="19"/>
        <v/>
      </c>
    </row>
    <row r="61" spans="1:43" x14ac:dyDescent="0.3">
      <c r="A61" s="11">
        <v>51</v>
      </c>
      <c r="B61">
        <v>255517</v>
      </c>
      <c r="C61">
        <v>-4.0000000000000003E-5</v>
      </c>
      <c r="D61">
        <v>0</v>
      </c>
      <c r="E61">
        <v>5.0000000000000002E-5</v>
      </c>
      <c r="F61">
        <v>-3.0000000000000001E-5</v>
      </c>
      <c r="G61">
        <v>5.6600000000000001E-3</v>
      </c>
      <c r="H61">
        <v>-5.6699999999999997E-3</v>
      </c>
      <c r="I61">
        <v>-1.1999999999999999E-3</v>
      </c>
      <c r="J61">
        <v>1.1999999999999999E-3</v>
      </c>
      <c r="K61">
        <v>21.3</v>
      </c>
      <c r="L61">
        <v>1</v>
      </c>
      <c r="N61">
        <f t="shared" si="3"/>
        <v>-7.0300000000000001E-2</v>
      </c>
      <c r="O61">
        <f t="shared" si="4"/>
        <v>0.1406</v>
      </c>
      <c r="P61">
        <f t="shared" si="5"/>
        <v>19.912475000000001</v>
      </c>
      <c r="Q61">
        <f t="shared" si="7"/>
        <v>19.913095466943982</v>
      </c>
      <c r="R61">
        <f t="shared" si="8"/>
        <v>1</v>
      </c>
      <c r="T61" s="1">
        <f t="shared" si="9"/>
        <v>0.45230219408757671</v>
      </c>
      <c r="U61" s="1">
        <f t="shared" si="10"/>
        <v>-0.20227905196294765</v>
      </c>
      <c r="V61" s="1">
        <f t="shared" si="11"/>
        <v>0.40455306164966914</v>
      </c>
      <c r="W61">
        <f t="shared" si="12"/>
        <v>1</v>
      </c>
      <c r="Y61" s="2">
        <f t="shared" si="13"/>
        <v>1.3186969283340539</v>
      </c>
      <c r="Z61">
        <f t="shared" si="14"/>
        <v>1</v>
      </c>
      <c r="AB61" s="8">
        <f t="shared" si="15"/>
        <v>0</v>
      </c>
      <c r="AC61">
        <f t="shared" si="16"/>
        <v>1</v>
      </c>
      <c r="AF61">
        <v>64.998999999999995</v>
      </c>
      <c r="AG61">
        <v>9.4890000000000008</v>
      </c>
      <c r="AH61">
        <v>24.995000000000001</v>
      </c>
      <c r="AI61">
        <v>115.88800000000001</v>
      </c>
      <c r="AJ61" s="11">
        <v>51</v>
      </c>
      <c r="AK61" t="str">
        <f t="shared" si="17"/>
        <v>OK</v>
      </c>
      <c r="AM61">
        <f t="shared" si="18"/>
        <v>1</v>
      </c>
      <c r="AO61">
        <f t="shared" si="6"/>
        <v>1</v>
      </c>
      <c r="AQ61" t="str">
        <f t="shared" si="19"/>
        <v/>
      </c>
    </row>
    <row r="62" spans="1:43" x14ac:dyDescent="0.3">
      <c r="A62" s="11">
        <v>52</v>
      </c>
      <c r="B62">
        <v>255517</v>
      </c>
      <c r="C62">
        <v>-1.0000000000000001E-5</v>
      </c>
      <c r="D62">
        <v>-1.0000000000000001E-5</v>
      </c>
      <c r="E62">
        <v>-6.0000000000000002E-5</v>
      </c>
      <c r="F62">
        <v>6.9999999999999994E-5</v>
      </c>
      <c r="G62">
        <v>5.6600000000000001E-3</v>
      </c>
      <c r="H62">
        <v>-5.6600000000000001E-3</v>
      </c>
      <c r="I62">
        <v>-1.1900000000000001E-3</v>
      </c>
      <c r="J62">
        <v>1.1999999999999999E-3</v>
      </c>
      <c r="K62">
        <v>21.3</v>
      </c>
      <c r="L62">
        <v>1</v>
      </c>
      <c r="N62">
        <f t="shared" si="3"/>
        <v>0</v>
      </c>
      <c r="O62">
        <f t="shared" si="4"/>
        <v>-0.22847499999999998</v>
      </c>
      <c r="P62">
        <f t="shared" si="5"/>
        <v>19.8949</v>
      </c>
      <c r="Q62">
        <f t="shared" si="7"/>
        <v>19.896211871500185</v>
      </c>
      <c r="R62">
        <f t="shared" si="8"/>
        <v>1</v>
      </c>
      <c r="T62" s="1">
        <f t="shared" si="9"/>
        <v>0.65796147680534978</v>
      </c>
      <c r="U62" s="1">
        <f t="shared" si="10"/>
        <v>0</v>
      </c>
      <c r="V62" s="1">
        <f t="shared" si="11"/>
        <v>-0.65796147680610662</v>
      </c>
      <c r="W62">
        <f t="shared" si="12"/>
        <v>1</v>
      </c>
      <c r="Y62" s="2">
        <f t="shared" si="13"/>
        <v>1.3186142826652021</v>
      </c>
      <c r="Z62">
        <f t="shared" si="14"/>
        <v>1</v>
      </c>
      <c r="AB62" s="8">
        <f t="shared" si="15"/>
        <v>-8.3682008368199251E-3</v>
      </c>
      <c r="AC62">
        <f t="shared" si="16"/>
        <v>1</v>
      </c>
      <c r="AF62">
        <v>65.007999999999996</v>
      </c>
      <c r="AG62">
        <v>9.4730000000000008</v>
      </c>
      <c r="AH62">
        <v>25.015000000000001</v>
      </c>
      <c r="AI62">
        <v>115.797</v>
      </c>
      <c r="AJ62" s="11">
        <v>52</v>
      </c>
      <c r="AK62" t="str">
        <f t="shared" si="17"/>
        <v>OK</v>
      </c>
      <c r="AM62">
        <f t="shared" si="18"/>
        <v>1</v>
      </c>
      <c r="AO62">
        <f t="shared" si="6"/>
        <v>1</v>
      </c>
      <c r="AQ62" t="str">
        <f t="shared" si="19"/>
        <v/>
      </c>
    </row>
    <row r="63" spans="1:43" x14ac:dyDescent="0.3">
      <c r="A63" s="11">
        <v>53</v>
      </c>
      <c r="B63">
        <v>255517</v>
      </c>
      <c r="C63">
        <v>-3.0000000000000001E-5</v>
      </c>
      <c r="D63">
        <v>1.0000000000000001E-5</v>
      </c>
      <c r="E63">
        <v>-6.9999999999999994E-5</v>
      </c>
      <c r="F63">
        <v>6.9999999999999994E-5</v>
      </c>
      <c r="G63">
        <v>5.6499999999999996E-3</v>
      </c>
      <c r="H63">
        <v>-5.6499999999999996E-3</v>
      </c>
      <c r="I63">
        <v>-1.1900000000000001E-3</v>
      </c>
      <c r="J63">
        <v>1.1999999999999999E-3</v>
      </c>
      <c r="K63">
        <v>21.3</v>
      </c>
      <c r="L63">
        <v>1</v>
      </c>
      <c r="N63">
        <f t="shared" si="3"/>
        <v>-7.0300000000000001E-2</v>
      </c>
      <c r="O63">
        <f t="shared" si="4"/>
        <v>-0.24604999999999996</v>
      </c>
      <c r="P63">
        <f t="shared" si="5"/>
        <v>19.859749999999995</v>
      </c>
      <c r="Q63">
        <f t="shared" si="7"/>
        <v>19.861398559895015</v>
      </c>
      <c r="R63">
        <f t="shared" si="8"/>
        <v>1</v>
      </c>
      <c r="T63" s="1">
        <f t="shared" si="9"/>
        <v>0.73822387427012148</v>
      </c>
      <c r="U63" s="1">
        <f t="shared" si="10"/>
        <v>-0.20281607151463057</v>
      </c>
      <c r="V63" s="1">
        <f t="shared" si="11"/>
        <v>-0.70982289819018085</v>
      </c>
      <c r="W63">
        <f t="shared" si="12"/>
        <v>1</v>
      </c>
      <c r="Y63" s="2">
        <f t="shared" si="13"/>
        <v>1.317319516837574</v>
      </c>
      <c r="Z63">
        <f t="shared" si="14"/>
        <v>1</v>
      </c>
      <c r="AB63" s="8">
        <f t="shared" si="15"/>
        <v>-8.3682008368199251E-3</v>
      </c>
      <c r="AC63">
        <f t="shared" si="16"/>
        <v>1</v>
      </c>
      <c r="AF63">
        <v>65.022999999999996</v>
      </c>
      <c r="AG63">
        <v>9.4819999999999993</v>
      </c>
      <c r="AH63">
        <v>25.015999999999998</v>
      </c>
      <c r="AI63">
        <v>115.708</v>
      </c>
      <c r="AJ63" s="11">
        <v>53</v>
      </c>
      <c r="AK63" t="str">
        <f t="shared" si="17"/>
        <v>OK</v>
      </c>
      <c r="AM63">
        <f t="shared" si="18"/>
        <v>1</v>
      </c>
      <c r="AO63">
        <f t="shared" si="6"/>
        <v>1</v>
      </c>
      <c r="AQ63" t="str">
        <f t="shared" si="19"/>
        <v/>
      </c>
    </row>
    <row r="64" spans="1:43" x14ac:dyDescent="0.3">
      <c r="A64" s="11">
        <v>54</v>
      </c>
      <c r="B64">
        <v>255517</v>
      </c>
      <c r="C64">
        <v>3.0000000000000001E-5</v>
      </c>
      <c r="D64">
        <v>-4.0000000000000003E-5</v>
      </c>
      <c r="E64">
        <v>-8.0000000000000007E-5</v>
      </c>
      <c r="F64">
        <v>8.0000000000000007E-5</v>
      </c>
      <c r="G64">
        <v>5.6800000000000002E-3</v>
      </c>
      <c r="H64">
        <v>-5.6800000000000002E-3</v>
      </c>
      <c r="I64">
        <v>-1.1999999999999999E-3</v>
      </c>
      <c r="J64">
        <v>1.1999999999999999E-3</v>
      </c>
      <c r="K64">
        <v>21.3</v>
      </c>
      <c r="L64">
        <v>1</v>
      </c>
      <c r="N64">
        <f t="shared" si="3"/>
        <v>0.12302500000000001</v>
      </c>
      <c r="O64">
        <f t="shared" si="4"/>
        <v>-0.28120000000000001</v>
      </c>
      <c r="P64">
        <f t="shared" si="5"/>
        <v>19.965199999999999</v>
      </c>
      <c r="Q64">
        <f t="shared" si="7"/>
        <v>19.967559180596535</v>
      </c>
      <c r="R64">
        <f t="shared" si="8"/>
        <v>1</v>
      </c>
      <c r="T64" s="1">
        <f t="shared" si="9"/>
        <v>0.88076492250885707</v>
      </c>
      <c r="U64" s="1">
        <f t="shared" si="10"/>
        <v>0.35305051100874174</v>
      </c>
      <c r="V64" s="1">
        <f t="shared" si="11"/>
        <v>-0.80692945510237446</v>
      </c>
      <c r="W64">
        <f t="shared" si="12"/>
        <v>1</v>
      </c>
      <c r="Y64" s="2">
        <f t="shared" si="13"/>
        <v>1.3230685816940329</v>
      </c>
      <c r="Z64">
        <f t="shared" si="14"/>
        <v>1</v>
      </c>
      <c r="AB64" s="8">
        <f t="shared" si="15"/>
        <v>0</v>
      </c>
      <c r="AC64">
        <f t="shared" si="16"/>
        <v>1</v>
      </c>
      <c r="AF64">
        <v>65.013000000000005</v>
      </c>
      <c r="AG64">
        <v>9.4879999999999995</v>
      </c>
      <c r="AH64">
        <v>25.023</v>
      </c>
      <c r="AI64">
        <v>115.821</v>
      </c>
      <c r="AJ64" s="11">
        <v>54</v>
      </c>
      <c r="AK64" t="str">
        <f t="shared" si="17"/>
        <v>OK</v>
      </c>
      <c r="AM64">
        <f t="shared" si="18"/>
        <v>1</v>
      </c>
      <c r="AO64">
        <f t="shared" si="6"/>
        <v>1</v>
      </c>
      <c r="AQ64" t="str">
        <f t="shared" si="19"/>
        <v/>
      </c>
    </row>
    <row r="65" spans="1:43" x14ac:dyDescent="0.3">
      <c r="A65" s="11">
        <v>55</v>
      </c>
      <c r="B65">
        <v>255517</v>
      </c>
      <c r="C65">
        <v>0</v>
      </c>
      <c r="D65">
        <v>-3.0000000000000001E-5</v>
      </c>
      <c r="E65">
        <v>5.0000000000000002E-5</v>
      </c>
      <c r="F65">
        <v>-6.9999999999999994E-5</v>
      </c>
      <c r="G65">
        <v>5.6499999999999996E-3</v>
      </c>
      <c r="H65">
        <v>-5.6699999999999997E-3</v>
      </c>
      <c r="I65">
        <v>-1.1900000000000001E-3</v>
      </c>
      <c r="J65">
        <v>1.1999999999999999E-3</v>
      </c>
      <c r="K65">
        <v>21.3</v>
      </c>
      <c r="L65">
        <v>1</v>
      </c>
      <c r="N65">
        <f t="shared" si="3"/>
        <v>5.2725000000000001E-2</v>
      </c>
      <c r="O65">
        <f t="shared" si="4"/>
        <v>0.21089999999999998</v>
      </c>
      <c r="P65">
        <f t="shared" si="5"/>
        <v>19.8949</v>
      </c>
      <c r="Q65">
        <f t="shared" si="7"/>
        <v>19.896087674355101</v>
      </c>
      <c r="R65">
        <f t="shared" si="8"/>
        <v>1</v>
      </c>
      <c r="T65" s="1">
        <f t="shared" si="9"/>
        <v>0.6260436822026455</v>
      </c>
      <c r="U65" s="1">
        <f t="shared" si="10"/>
        <v>0.15184358315165886</v>
      </c>
      <c r="V65" s="1">
        <f t="shared" si="11"/>
        <v>0.60735300480952781</v>
      </c>
      <c r="W65">
        <f t="shared" si="12"/>
        <v>1</v>
      </c>
      <c r="Y65" s="2">
        <f t="shared" si="13"/>
        <v>1.3186402140927183</v>
      </c>
      <c r="Z65">
        <f t="shared" si="14"/>
        <v>1</v>
      </c>
      <c r="AB65" s="8">
        <f t="shared" si="15"/>
        <v>-8.3682008368199251E-3</v>
      </c>
      <c r="AC65">
        <f t="shared" si="16"/>
        <v>1</v>
      </c>
      <c r="AF65">
        <v>64.992999999999995</v>
      </c>
      <c r="AG65">
        <v>9.4849999999999994</v>
      </c>
      <c r="AH65">
        <v>25.012</v>
      </c>
      <c r="AI65">
        <v>115.794</v>
      </c>
      <c r="AJ65" s="11">
        <v>55</v>
      </c>
      <c r="AK65" t="str">
        <f t="shared" si="17"/>
        <v>OK</v>
      </c>
      <c r="AM65">
        <f t="shared" si="18"/>
        <v>1</v>
      </c>
      <c r="AO65">
        <f t="shared" si="6"/>
        <v>1</v>
      </c>
      <c r="AQ65" t="str">
        <f t="shared" si="19"/>
        <v/>
      </c>
    </row>
    <row r="66" spans="1:43" x14ac:dyDescent="0.3">
      <c r="A66" s="11">
        <v>56</v>
      </c>
      <c r="B66">
        <v>255517</v>
      </c>
      <c r="C66">
        <v>0</v>
      </c>
      <c r="D66">
        <v>-4.0000000000000003E-5</v>
      </c>
      <c r="E66">
        <v>-8.0000000000000007E-5</v>
      </c>
      <c r="F66">
        <v>6.0000000000000002E-5</v>
      </c>
      <c r="G66">
        <v>5.64E-3</v>
      </c>
      <c r="H66">
        <v>-5.6600000000000001E-3</v>
      </c>
      <c r="I66">
        <v>-1.1900000000000001E-3</v>
      </c>
      <c r="J66">
        <v>1.1999999999999999E-3</v>
      </c>
      <c r="K66">
        <v>21.3</v>
      </c>
      <c r="L66">
        <v>1</v>
      </c>
      <c r="N66">
        <f t="shared" si="3"/>
        <v>7.0300000000000001E-2</v>
      </c>
      <c r="O66">
        <f t="shared" si="4"/>
        <v>-0.24605000000000002</v>
      </c>
      <c r="P66">
        <f t="shared" si="5"/>
        <v>19.859750000000002</v>
      </c>
      <c r="Q66">
        <f t="shared" si="7"/>
        <v>19.861398559895022</v>
      </c>
      <c r="R66">
        <f t="shared" si="8"/>
        <v>1</v>
      </c>
      <c r="T66" s="1">
        <f t="shared" si="9"/>
        <v>0.73822387427012148</v>
      </c>
      <c r="U66" s="1">
        <f t="shared" si="10"/>
        <v>0.20281607151463052</v>
      </c>
      <c r="V66" s="1">
        <f t="shared" si="11"/>
        <v>-0.70982289819018074</v>
      </c>
      <c r="W66">
        <f t="shared" si="12"/>
        <v>1</v>
      </c>
      <c r="Y66" s="2">
        <f t="shared" si="13"/>
        <v>1.3191550334863047</v>
      </c>
      <c r="Z66">
        <f t="shared" si="14"/>
        <v>1</v>
      </c>
      <c r="AB66" s="8">
        <f t="shared" si="15"/>
        <v>-8.3682008368199251E-3</v>
      </c>
      <c r="AC66">
        <f t="shared" si="16"/>
        <v>1</v>
      </c>
      <c r="AF66">
        <v>65.022000000000006</v>
      </c>
      <c r="AG66">
        <v>9.4890000000000008</v>
      </c>
      <c r="AH66">
        <v>25.007999999999999</v>
      </c>
      <c r="AI66">
        <v>115.547</v>
      </c>
      <c r="AJ66" s="11">
        <v>56</v>
      </c>
      <c r="AK66" t="str">
        <f t="shared" si="17"/>
        <v>OK</v>
      </c>
      <c r="AM66">
        <f t="shared" ref="AM66" si="20">+IF(AF66&gt;=AF$3,IF(AF66&lt;=AF$4,IF(AG66&gt;=AG$3,IF(AG66&lt;=AG$4,IF(AH66&gt;=AH$3,IF(AH66&lt;=AH$4,1,0),0),0),0),0),0)</f>
        <v>1</v>
      </c>
      <c r="AO66">
        <f t="shared" si="6"/>
        <v>1</v>
      </c>
      <c r="AQ66" t="str">
        <f t="shared" si="19"/>
        <v/>
      </c>
    </row>
    <row r="67" spans="1:43" x14ac:dyDescent="0.3">
      <c r="A67" s="11">
        <v>57</v>
      </c>
      <c r="B67">
        <v>255517</v>
      </c>
      <c r="C67">
        <v>-2.0000000000000002E-5</v>
      </c>
      <c r="D67">
        <v>0</v>
      </c>
      <c r="E67">
        <v>-5.0000000000000002E-5</v>
      </c>
      <c r="F67">
        <v>6.9999999999999994E-5</v>
      </c>
      <c r="G67">
        <v>5.6499999999999996E-3</v>
      </c>
      <c r="H67">
        <v>-5.6499999999999996E-3</v>
      </c>
      <c r="I67">
        <v>-1.1900000000000001E-3</v>
      </c>
      <c r="J67">
        <v>1.1900000000000001E-3</v>
      </c>
      <c r="K67">
        <v>21.3</v>
      </c>
      <c r="L67">
        <v>1</v>
      </c>
      <c r="N67">
        <f t="shared" si="3"/>
        <v>-3.5150000000000001E-2</v>
      </c>
      <c r="O67">
        <f t="shared" si="4"/>
        <v>-0.21089999999999998</v>
      </c>
      <c r="P67">
        <f t="shared" si="5"/>
        <v>19.859749999999995</v>
      </c>
      <c r="Q67">
        <f t="shared" si="7"/>
        <v>19.86090089585565</v>
      </c>
      <c r="R67">
        <f t="shared" si="8"/>
        <v>1</v>
      </c>
      <c r="T67" s="1">
        <f t="shared" si="9"/>
        <v>0.6168197463371341</v>
      </c>
      <c r="U67" s="1">
        <f t="shared" si="10"/>
        <v>-0.10140835342512423</v>
      </c>
      <c r="V67" s="1">
        <f t="shared" si="11"/>
        <v>-0.60842788514145263</v>
      </c>
      <c r="W67">
        <f t="shared" si="12"/>
        <v>1</v>
      </c>
      <c r="Y67" s="2">
        <f t="shared" si="13"/>
        <v>1.3177762277187959</v>
      </c>
      <c r="Z67">
        <f t="shared" si="14"/>
        <v>1</v>
      </c>
      <c r="AB67" s="8">
        <f t="shared" si="15"/>
        <v>0</v>
      </c>
      <c r="AC67">
        <f t="shared" si="16"/>
        <v>1</v>
      </c>
      <c r="AF67">
        <v>65.019000000000005</v>
      </c>
      <c r="AG67">
        <v>9.5129999999999999</v>
      </c>
      <c r="AH67">
        <v>25.015999999999998</v>
      </c>
      <c r="AI67">
        <v>115.66500000000001</v>
      </c>
      <c r="AJ67" s="11">
        <v>57</v>
      </c>
      <c r="AK67" t="str">
        <f t="shared" si="17"/>
        <v>OK</v>
      </c>
      <c r="AM67">
        <f t="shared" si="18"/>
        <v>1</v>
      </c>
      <c r="AO67">
        <f t="shared" si="6"/>
        <v>1</v>
      </c>
      <c r="AQ67" t="str">
        <f t="shared" si="19"/>
        <v/>
      </c>
    </row>
    <row r="68" spans="1:43" x14ac:dyDescent="0.3">
      <c r="A68" s="11">
        <v>58</v>
      </c>
      <c r="B68">
        <v>255517</v>
      </c>
      <c r="C68">
        <v>0</v>
      </c>
      <c r="D68">
        <v>-2.0000000000000002E-5</v>
      </c>
      <c r="E68">
        <v>9.0000000000000006E-5</v>
      </c>
      <c r="F68">
        <v>-8.0000000000000007E-5</v>
      </c>
      <c r="G68">
        <v>5.6699999999999997E-3</v>
      </c>
      <c r="H68">
        <v>-5.6800000000000002E-3</v>
      </c>
      <c r="I68">
        <v>-1.1999999999999999E-3</v>
      </c>
      <c r="J68">
        <v>1.1999999999999999E-3</v>
      </c>
      <c r="K68">
        <v>21.3</v>
      </c>
      <c r="L68">
        <v>1</v>
      </c>
      <c r="N68">
        <f t="shared" si="3"/>
        <v>3.5150000000000001E-2</v>
      </c>
      <c r="O68">
        <f t="shared" si="4"/>
        <v>0.29877500000000001</v>
      </c>
      <c r="P68">
        <f t="shared" si="5"/>
        <v>19.947624999999995</v>
      </c>
      <c r="Q68">
        <f t="shared" si="7"/>
        <v>19.949893362214993</v>
      </c>
      <c r="R68">
        <f t="shared" si="8"/>
        <v>1</v>
      </c>
      <c r="T68" s="1">
        <f t="shared" si="9"/>
        <v>0.86402768505139538</v>
      </c>
      <c r="U68" s="1">
        <f t="shared" si="10"/>
        <v>0.10096162151744689</v>
      </c>
      <c r="V68" s="1">
        <f t="shared" si="11"/>
        <v>0.858110505543906</v>
      </c>
      <c r="W68">
        <f t="shared" si="12"/>
        <v>1</v>
      </c>
      <c r="Y68" s="2">
        <f t="shared" si="13"/>
        <v>1.3224232482327789</v>
      </c>
      <c r="Z68">
        <f t="shared" si="14"/>
        <v>1</v>
      </c>
      <c r="AB68" s="8">
        <f t="shared" si="15"/>
        <v>0</v>
      </c>
      <c r="AC68">
        <f t="shared" si="16"/>
        <v>1</v>
      </c>
      <c r="AF68">
        <v>64.995999999999995</v>
      </c>
      <c r="AG68">
        <v>9.4860000000000007</v>
      </c>
      <c r="AH68">
        <v>24.998000000000001</v>
      </c>
      <c r="AI68">
        <v>115.77500000000001</v>
      </c>
      <c r="AJ68" s="11">
        <v>58</v>
      </c>
      <c r="AK68" t="str">
        <f t="shared" si="17"/>
        <v>OK</v>
      </c>
      <c r="AM68">
        <f t="shared" si="18"/>
        <v>1</v>
      </c>
      <c r="AO68">
        <f t="shared" si="6"/>
        <v>1</v>
      </c>
      <c r="AQ68" t="str">
        <f t="shared" si="19"/>
        <v/>
      </c>
    </row>
    <row r="69" spans="1:43" x14ac:dyDescent="0.3">
      <c r="A69" s="11">
        <v>59</v>
      </c>
      <c r="B69">
        <v>255517</v>
      </c>
      <c r="C69">
        <v>-1.0000000000000001E-5</v>
      </c>
      <c r="D69">
        <v>0</v>
      </c>
      <c r="E69">
        <v>5.0000000000000002E-5</v>
      </c>
      <c r="F69">
        <v>-3.0000000000000001E-5</v>
      </c>
      <c r="G69">
        <v>5.6800000000000002E-3</v>
      </c>
      <c r="H69">
        <v>-5.6600000000000001E-3</v>
      </c>
      <c r="I69">
        <v>-1.1999999999999999E-3</v>
      </c>
      <c r="J69">
        <v>1.1999999999999999E-3</v>
      </c>
      <c r="K69">
        <v>21.3</v>
      </c>
      <c r="L69">
        <v>1</v>
      </c>
      <c r="N69">
        <f t="shared" si="3"/>
        <v>-1.7575E-2</v>
      </c>
      <c r="O69">
        <f t="shared" si="4"/>
        <v>0.1406</v>
      </c>
      <c r="P69">
        <f t="shared" si="5"/>
        <v>19.930049999999998</v>
      </c>
      <c r="Q69">
        <f t="shared" si="7"/>
        <v>19.930553686316017</v>
      </c>
      <c r="R69">
        <f t="shared" si="8"/>
        <v>1</v>
      </c>
      <c r="T69" s="1">
        <f t="shared" si="9"/>
        <v>0.40734176330832278</v>
      </c>
      <c r="U69" s="1">
        <f t="shared" si="10"/>
        <v>-5.0525365662627879E-2</v>
      </c>
      <c r="V69" s="1">
        <f t="shared" si="11"/>
        <v>0.40419632475931577</v>
      </c>
      <c r="W69">
        <f t="shared" si="12"/>
        <v>1</v>
      </c>
      <c r="Y69" s="2">
        <f t="shared" si="13"/>
        <v>1.3200125228113029</v>
      </c>
      <c r="Z69">
        <f t="shared" si="14"/>
        <v>1</v>
      </c>
      <c r="AB69" s="8">
        <f t="shared" si="15"/>
        <v>0</v>
      </c>
      <c r="AC69">
        <f t="shared" si="16"/>
        <v>1</v>
      </c>
      <c r="AF69">
        <v>65.001999999999995</v>
      </c>
      <c r="AG69">
        <v>9.4909999999999997</v>
      </c>
      <c r="AH69">
        <v>25.001999999999999</v>
      </c>
      <c r="AI69">
        <v>115.874</v>
      </c>
      <c r="AJ69" s="11">
        <v>59</v>
      </c>
      <c r="AK69" t="str">
        <f t="shared" si="17"/>
        <v>OK</v>
      </c>
      <c r="AM69">
        <f t="shared" si="18"/>
        <v>1</v>
      </c>
      <c r="AO69">
        <f t="shared" si="6"/>
        <v>1</v>
      </c>
      <c r="AQ69" t="str">
        <f t="shared" si="19"/>
        <v/>
      </c>
    </row>
    <row r="70" spans="1:43" x14ac:dyDescent="0.3">
      <c r="A70" s="11">
        <v>60</v>
      </c>
      <c r="B70">
        <v>255517</v>
      </c>
      <c r="C70">
        <v>-4.0000000000000003E-5</v>
      </c>
      <c r="D70">
        <v>2.0000000000000002E-5</v>
      </c>
      <c r="E70">
        <v>4.0000000000000003E-5</v>
      </c>
      <c r="F70">
        <v>-4.0000000000000003E-5</v>
      </c>
      <c r="G70">
        <v>5.6600000000000001E-3</v>
      </c>
      <c r="H70">
        <v>-5.6600000000000001E-3</v>
      </c>
      <c r="I70">
        <v>-1.1900000000000001E-3</v>
      </c>
      <c r="J70">
        <v>1.1900000000000001E-3</v>
      </c>
      <c r="K70">
        <v>21.3</v>
      </c>
      <c r="L70">
        <v>1</v>
      </c>
      <c r="N70">
        <f t="shared" si="3"/>
        <v>-0.10545000000000002</v>
      </c>
      <c r="O70">
        <f t="shared" si="4"/>
        <v>0.1406</v>
      </c>
      <c r="P70">
        <f t="shared" si="5"/>
        <v>19.8949</v>
      </c>
      <c r="Q70">
        <f t="shared" si="7"/>
        <v>19.89567626577443</v>
      </c>
      <c r="R70">
        <f t="shared" si="8"/>
        <v>1</v>
      </c>
      <c r="T70" s="1">
        <f t="shared" si="9"/>
        <v>0.50613329649621386</v>
      </c>
      <c r="U70" s="1">
        <f t="shared" si="10"/>
        <v>-0.30368503341575864</v>
      </c>
      <c r="V70" s="1">
        <f t="shared" si="11"/>
        <v>0.40491042878576461</v>
      </c>
      <c r="W70">
        <f t="shared" si="12"/>
        <v>1</v>
      </c>
      <c r="Y70" s="2">
        <f t="shared" si="13"/>
        <v>1.3184080029253085</v>
      </c>
      <c r="Z70">
        <f t="shared" si="14"/>
        <v>1</v>
      </c>
      <c r="AB70" s="8">
        <f t="shared" si="15"/>
        <v>0</v>
      </c>
      <c r="AC70">
        <f t="shared" si="16"/>
        <v>1</v>
      </c>
      <c r="AF70">
        <v>65.037000000000006</v>
      </c>
      <c r="AG70">
        <v>9.4890000000000008</v>
      </c>
      <c r="AH70">
        <v>25.029</v>
      </c>
      <c r="AI70">
        <v>115.812</v>
      </c>
      <c r="AJ70" s="11">
        <v>60</v>
      </c>
      <c r="AK70" t="str">
        <f t="shared" si="17"/>
        <v>OK</v>
      </c>
      <c r="AM70">
        <f t="shared" si="18"/>
        <v>1</v>
      </c>
      <c r="AO70">
        <f t="shared" si="6"/>
        <v>1</v>
      </c>
      <c r="AQ70" t="str">
        <f t="shared" si="19"/>
        <v/>
      </c>
    </row>
    <row r="71" spans="1:43" x14ac:dyDescent="0.3">
      <c r="A71" s="11">
        <v>61</v>
      </c>
      <c r="B71">
        <v>255517</v>
      </c>
      <c r="C71">
        <v>-2.0000000000000002E-5</v>
      </c>
      <c r="D71">
        <v>1.0000000000000001E-5</v>
      </c>
      <c r="E71">
        <v>-5.0000000000000002E-5</v>
      </c>
      <c r="F71">
        <v>8.0000000000000007E-5</v>
      </c>
      <c r="G71">
        <v>5.6800000000000002E-3</v>
      </c>
      <c r="H71">
        <v>-5.6699999999999997E-3</v>
      </c>
      <c r="I71">
        <v>-1.1999999999999999E-3</v>
      </c>
      <c r="J71">
        <v>1.1999999999999999E-3</v>
      </c>
      <c r="K71">
        <v>21.3</v>
      </c>
      <c r="L71">
        <v>1</v>
      </c>
      <c r="N71">
        <f t="shared" si="3"/>
        <v>-5.2725000000000008E-2</v>
      </c>
      <c r="O71">
        <f t="shared" si="4"/>
        <v>-0.22847500000000001</v>
      </c>
      <c r="P71">
        <f t="shared" si="5"/>
        <v>19.947624999999995</v>
      </c>
      <c r="Q71">
        <f t="shared" si="7"/>
        <v>19.949003080151019</v>
      </c>
      <c r="R71">
        <f t="shared" si="8"/>
        <v>1</v>
      </c>
      <c r="T71" s="1">
        <f t="shared" si="9"/>
        <v>0.67346769833681241</v>
      </c>
      <c r="U71" s="1">
        <f t="shared" si="10"/>
        <v>-0.1514422363455008</v>
      </c>
      <c r="V71" s="1">
        <f t="shared" si="11"/>
        <v>-0.65622252386540136</v>
      </c>
      <c r="W71">
        <f t="shared" si="12"/>
        <v>1</v>
      </c>
      <c r="Y71" s="2">
        <f t="shared" si="13"/>
        <v>1.3205164803252141</v>
      </c>
      <c r="Z71">
        <f t="shared" si="14"/>
        <v>1</v>
      </c>
      <c r="AB71" s="8">
        <f t="shared" si="15"/>
        <v>0</v>
      </c>
      <c r="AC71">
        <f t="shared" si="16"/>
        <v>1</v>
      </c>
      <c r="AF71">
        <v>65.018000000000001</v>
      </c>
      <c r="AG71">
        <v>9.484</v>
      </c>
      <c r="AH71">
        <v>25.009</v>
      </c>
      <c r="AI71">
        <v>115.937</v>
      </c>
      <c r="AJ71" s="11">
        <v>61</v>
      </c>
      <c r="AK71" t="str">
        <f t="shared" si="17"/>
        <v>OK</v>
      </c>
      <c r="AM71">
        <f t="shared" si="18"/>
        <v>1</v>
      </c>
      <c r="AO71">
        <f t="shared" si="6"/>
        <v>1</v>
      </c>
      <c r="AQ71" t="str">
        <f t="shared" si="19"/>
        <v/>
      </c>
    </row>
    <row r="72" spans="1:43" x14ac:dyDescent="0.3">
      <c r="A72" s="11">
        <v>62</v>
      </c>
      <c r="B72">
        <v>255517</v>
      </c>
      <c r="C72">
        <v>-4.0000000000000003E-5</v>
      </c>
      <c r="D72">
        <v>1.0000000000000001E-5</v>
      </c>
      <c r="E72">
        <v>4.0000000000000003E-5</v>
      </c>
      <c r="F72">
        <v>-6.0000000000000002E-5</v>
      </c>
      <c r="G72">
        <v>5.6499999999999996E-3</v>
      </c>
      <c r="H72">
        <v>-5.6699999999999997E-3</v>
      </c>
      <c r="I72">
        <v>-1.1900000000000001E-3</v>
      </c>
      <c r="J72">
        <v>1.1999999999999999E-3</v>
      </c>
      <c r="K72">
        <v>21.3</v>
      </c>
      <c r="L72">
        <v>1</v>
      </c>
      <c r="N72">
        <f t="shared" si="3"/>
        <v>-8.7874999999999995E-2</v>
      </c>
      <c r="O72">
        <f t="shared" si="4"/>
        <v>0.17574999999999999</v>
      </c>
      <c r="P72">
        <f t="shared" si="5"/>
        <v>19.8949</v>
      </c>
      <c r="Q72">
        <f t="shared" si="7"/>
        <v>19.895870327485675</v>
      </c>
      <c r="R72">
        <f t="shared" si="8"/>
        <v>1</v>
      </c>
      <c r="T72" s="1">
        <f t="shared" si="9"/>
        <v>0.56587054862916442</v>
      </c>
      <c r="U72" s="1">
        <f t="shared" si="10"/>
        <v>-0.25307158530286628</v>
      </c>
      <c r="V72" s="1">
        <f t="shared" si="11"/>
        <v>0.50613329649615213</v>
      </c>
      <c r="W72">
        <f t="shared" si="12"/>
        <v>1</v>
      </c>
      <c r="Y72" s="2">
        <f t="shared" si="13"/>
        <v>1.318238741434347</v>
      </c>
      <c r="Z72">
        <f t="shared" si="14"/>
        <v>1</v>
      </c>
      <c r="AB72" s="8">
        <f t="shared" si="15"/>
        <v>-8.3682008368199251E-3</v>
      </c>
      <c r="AC72">
        <f t="shared" si="16"/>
        <v>1</v>
      </c>
      <c r="AF72">
        <v>65.051000000000002</v>
      </c>
      <c r="AG72">
        <v>9.4789999999999992</v>
      </c>
      <c r="AH72">
        <v>25.015999999999998</v>
      </c>
      <c r="AI72">
        <v>115.828</v>
      </c>
      <c r="AJ72" s="11">
        <v>62</v>
      </c>
      <c r="AK72" t="str">
        <f t="shared" si="17"/>
        <v>OK</v>
      </c>
      <c r="AM72">
        <f t="shared" si="18"/>
        <v>1</v>
      </c>
      <c r="AO72">
        <f t="shared" si="6"/>
        <v>1</v>
      </c>
      <c r="AQ72" t="str">
        <f t="shared" si="19"/>
        <v/>
      </c>
    </row>
    <row r="73" spans="1:43" x14ac:dyDescent="0.3">
      <c r="A73" s="11">
        <v>63</v>
      </c>
      <c r="B73">
        <v>255517</v>
      </c>
      <c r="C73">
        <v>-1.0000000000000001E-5</v>
      </c>
      <c r="D73">
        <v>0</v>
      </c>
      <c r="E73">
        <v>4.0000000000000003E-5</v>
      </c>
      <c r="F73">
        <v>-3.0000000000000001E-5</v>
      </c>
      <c r="G73">
        <v>5.6600000000000001E-3</v>
      </c>
      <c r="H73">
        <v>-5.6600000000000001E-3</v>
      </c>
      <c r="I73">
        <v>-1.1900000000000001E-3</v>
      </c>
      <c r="J73">
        <v>1.1999999999999999E-3</v>
      </c>
      <c r="K73">
        <v>21.3</v>
      </c>
      <c r="L73">
        <v>1</v>
      </c>
      <c r="N73">
        <f t="shared" si="3"/>
        <v>-1.7575E-2</v>
      </c>
      <c r="O73">
        <f t="shared" si="4"/>
        <v>0.12302500000000001</v>
      </c>
      <c r="P73">
        <f t="shared" si="5"/>
        <v>19.8949</v>
      </c>
      <c r="Q73">
        <f t="shared" si="7"/>
        <v>19.895288136673216</v>
      </c>
      <c r="R73">
        <f t="shared" si="8"/>
        <v>1</v>
      </c>
      <c r="T73" s="1">
        <f t="shared" si="9"/>
        <v>0.35789494078197776</v>
      </c>
      <c r="U73" s="1">
        <f t="shared" si="10"/>
        <v>-5.061463304672642E-2</v>
      </c>
      <c r="V73" s="1">
        <f t="shared" si="11"/>
        <v>0.35429800757065177</v>
      </c>
      <c r="W73">
        <f t="shared" si="12"/>
        <v>1</v>
      </c>
      <c r="Y73" s="2">
        <f t="shared" si="13"/>
        <v>1.3181887867033433</v>
      </c>
      <c r="Z73">
        <f t="shared" si="14"/>
        <v>1</v>
      </c>
      <c r="AB73" s="8">
        <f t="shared" si="15"/>
        <v>-8.3682008368199251E-3</v>
      </c>
      <c r="AC73">
        <f t="shared" si="16"/>
        <v>1</v>
      </c>
      <c r="AF73">
        <v>65.001999999999995</v>
      </c>
      <c r="AG73">
        <v>9.4860000000000007</v>
      </c>
      <c r="AH73">
        <v>25.001000000000001</v>
      </c>
      <c r="AI73">
        <v>115.82899999999999</v>
      </c>
      <c r="AJ73" s="11">
        <v>63</v>
      </c>
      <c r="AK73" t="str">
        <f t="shared" si="17"/>
        <v>OK</v>
      </c>
      <c r="AM73">
        <f t="shared" si="18"/>
        <v>1</v>
      </c>
      <c r="AO73">
        <f t="shared" si="6"/>
        <v>1</v>
      </c>
      <c r="AQ73" t="str">
        <f t="shared" si="19"/>
        <v/>
      </c>
    </row>
    <row r="74" spans="1:43" x14ac:dyDescent="0.3">
      <c r="A74" s="11">
        <v>64</v>
      </c>
      <c r="B74">
        <v>255517</v>
      </c>
      <c r="C74">
        <v>1.0000000000000001E-5</v>
      </c>
      <c r="D74">
        <v>-4.0000000000000003E-5</v>
      </c>
      <c r="E74">
        <v>-6.9999999999999994E-5</v>
      </c>
      <c r="F74">
        <v>6.9999999999999994E-5</v>
      </c>
      <c r="G74">
        <v>5.6499999999999996E-3</v>
      </c>
      <c r="H74">
        <v>-5.6600000000000001E-3</v>
      </c>
      <c r="I74">
        <v>-1.1900000000000001E-3</v>
      </c>
      <c r="J74">
        <v>1.1900000000000001E-3</v>
      </c>
      <c r="K74">
        <v>21.3</v>
      </c>
      <c r="L74">
        <v>1</v>
      </c>
      <c r="N74">
        <f t="shared" si="3"/>
        <v>8.7874999999999995E-2</v>
      </c>
      <c r="O74">
        <f t="shared" si="4"/>
        <v>-0.24604999999999996</v>
      </c>
      <c r="P74">
        <f t="shared" si="5"/>
        <v>19.877324999999999</v>
      </c>
      <c r="Q74">
        <f t="shared" si="7"/>
        <v>19.879042023542027</v>
      </c>
      <c r="R74">
        <f t="shared" si="8"/>
        <v>1</v>
      </c>
      <c r="T74" s="1">
        <f t="shared" si="9"/>
        <v>0.75306273153742354</v>
      </c>
      <c r="U74" s="1">
        <f t="shared" si="10"/>
        <v>0.25329534152696076</v>
      </c>
      <c r="V74" s="1">
        <f t="shared" si="11"/>
        <v>-0.70919535586734328</v>
      </c>
      <c r="W74">
        <f t="shared" si="12"/>
        <v>1</v>
      </c>
      <c r="Y74" s="2">
        <f t="shared" si="13"/>
        <v>1.3233389692515969</v>
      </c>
      <c r="Z74">
        <f t="shared" si="14"/>
        <v>1</v>
      </c>
      <c r="AB74" s="8">
        <f t="shared" si="15"/>
        <v>0</v>
      </c>
      <c r="AC74">
        <f t="shared" si="16"/>
        <v>1</v>
      </c>
      <c r="AF74">
        <v>65.025000000000006</v>
      </c>
      <c r="AG74">
        <v>9.4760000000000009</v>
      </c>
      <c r="AH74">
        <v>25.039000000000001</v>
      </c>
      <c r="AI74">
        <v>115.28400000000001</v>
      </c>
      <c r="AJ74" s="11">
        <v>64</v>
      </c>
      <c r="AK74" t="str">
        <f t="shared" si="17"/>
        <v>OK</v>
      </c>
      <c r="AM74">
        <f t="shared" si="18"/>
        <v>1</v>
      </c>
      <c r="AO74">
        <f t="shared" si="6"/>
        <v>1</v>
      </c>
      <c r="AQ74" t="str">
        <f t="shared" si="19"/>
        <v/>
      </c>
    </row>
    <row r="75" spans="1:43" x14ac:dyDescent="0.3">
      <c r="A75" s="11">
        <v>65</v>
      </c>
      <c r="B75">
        <v>255517</v>
      </c>
      <c r="C75">
        <v>0</v>
      </c>
      <c r="D75">
        <v>0</v>
      </c>
      <c r="E75">
        <v>-6.9999999999999994E-5</v>
      </c>
      <c r="F75">
        <v>5.0000000000000002E-5</v>
      </c>
      <c r="G75">
        <v>5.6499999999999996E-3</v>
      </c>
      <c r="H75">
        <v>-5.6499999999999996E-3</v>
      </c>
      <c r="I75">
        <v>-1.1900000000000001E-3</v>
      </c>
      <c r="J75">
        <v>1.1999999999999999E-3</v>
      </c>
      <c r="K75">
        <v>21.3</v>
      </c>
      <c r="L75">
        <v>1</v>
      </c>
      <c r="N75">
        <f t="shared" ref="N75" si="21">+(C75-D75)/2*$V$1*$V$2*100^2</f>
        <v>0</v>
      </c>
      <c r="O75">
        <f t="shared" ref="O75" si="22">+(E75-F75)/2*$V$1*$V$2*100^2</f>
        <v>-0.21089999999999998</v>
      </c>
      <c r="P75">
        <f t="shared" ref="P75" si="23">+(G75-H75)/2*$V$1*$V$2*100^2</f>
        <v>19.859749999999995</v>
      </c>
      <c r="Q75">
        <f t="shared" si="7"/>
        <v>19.860869791439139</v>
      </c>
      <c r="R75">
        <f t="shared" si="8"/>
        <v>1</v>
      </c>
      <c r="T75" s="1">
        <f t="shared" si="9"/>
        <v>0.60842788514109247</v>
      </c>
      <c r="U75" s="1">
        <f t="shared" si="10"/>
        <v>0</v>
      </c>
      <c r="V75" s="1">
        <f t="shared" si="11"/>
        <v>-0.60842788514145263</v>
      </c>
      <c r="W75">
        <f t="shared" si="12"/>
        <v>1</v>
      </c>
      <c r="Y75" s="2">
        <f t="shared" si="13"/>
        <v>1.3173755287054472</v>
      </c>
      <c r="Z75">
        <f t="shared" si="14"/>
        <v>1</v>
      </c>
      <c r="AB75" s="8">
        <f t="shared" si="15"/>
        <v>-8.3682008368199251E-3</v>
      </c>
      <c r="AC75">
        <f t="shared" si="16"/>
        <v>1</v>
      </c>
      <c r="AF75">
        <v>65.006</v>
      </c>
      <c r="AG75">
        <v>9.4819999999999993</v>
      </c>
      <c r="AH75">
        <v>25.004000000000001</v>
      </c>
      <c r="AI75">
        <v>115.7</v>
      </c>
      <c r="AJ75" s="11">
        <v>65</v>
      </c>
      <c r="AK75" t="str">
        <f t="shared" si="17"/>
        <v>OK</v>
      </c>
      <c r="AM75">
        <f t="shared" si="18"/>
        <v>1</v>
      </c>
      <c r="AO75">
        <f t="shared" ref="AO75" si="24">+IF(G75&gt;0,L75*R75*W75*Z75*AC75*AM75,"")</f>
        <v>1</v>
      </c>
      <c r="AQ75" t="str">
        <f t="shared" si="19"/>
        <v/>
      </c>
    </row>
    <row r="76" spans="1:43" x14ac:dyDescent="0.3">
      <c r="A76" s="11"/>
      <c r="T76" s="1"/>
      <c r="U76" s="1"/>
      <c r="V76" s="1"/>
      <c r="Y76" s="2"/>
      <c r="AB76" s="8"/>
      <c r="AJ76" s="11"/>
    </row>
    <row r="77" spans="1:43" x14ac:dyDescent="0.3">
      <c r="A77" s="11"/>
      <c r="S77" t="s">
        <v>59</v>
      </c>
      <c r="T77" s="1">
        <f t="shared" ref="T77:U77" si="25">AVERAGE(T11:T75)</f>
        <v>0.60784575929889562</v>
      </c>
      <c r="U77" s="1">
        <f t="shared" si="25"/>
        <v>-4.9864777398067314E-2</v>
      </c>
      <c r="V77" s="1">
        <f>AVERAGE(V11:V75)</f>
        <v>-0.10989551731116633</v>
      </c>
      <c r="Y77" s="2">
        <f>AVERAGE(Y11:Y75)</f>
        <v>1.319557554963368</v>
      </c>
      <c r="AB77" s="8"/>
      <c r="AE77" t="s">
        <v>59</v>
      </c>
      <c r="AF77" s="1">
        <f t="shared" ref="AF77:AG77" si="26">AVERAGE(AF11:AF75)</f>
        <v>65.014938461538449</v>
      </c>
      <c r="AG77" s="1">
        <f t="shared" si="26"/>
        <v>9.483738461538465</v>
      </c>
      <c r="AH77" s="1">
        <f>AVERAGE(AH11:AH75)</f>
        <v>25.011923076923082</v>
      </c>
      <c r="AI77" s="1">
        <f>AVERAGE(AI11:AI75)</f>
        <v>115.75643076923072</v>
      </c>
      <c r="AJ77" s="11"/>
    </row>
    <row r="78" spans="1:43" x14ac:dyDescent="0.3">
      <c r="A78" s="11"/>
      <c r="S78" t="s">
        <v>60</v>
      </c>
      <c r="T78" s="1">
        <f>STDEV(T$11:T$75)</f>
        <v>0.14529400706958651</v>
      </c>
      <c r="U78" s="1">
        <f t="shared" ref="U78:V78" si="27">STDEV(U11:U75)</f>
        <v>0.25402898900800502</v>
      </c>
      <c r="V78" s="1">
        <f t="shared" si="27"/>
        <v>0.56306732399378623</v>
      </c>
      <c r="Y78" s="2">
        <f t="shared" ref="Y78" si="28">STDEV(Y11:Y75)</f>
        <v>1.4333884355007202E-3</v>
      </c>
      <c r="AB78" s="8"/>
      <c r="AE78" t="s">
        <v>60</v>
      </c>
      <c r="AF78" s="1">
        <f>STDEV(AF$11:AF$75)</f>
        <v>1.331690293747668E-2</v>
      </c>
      <c r="AG78" s="1">
        <f t="shared" ref="AG78:AH78" si="29">STDEV(AG11:AG75)</f>
        <v>6.6667948705621599E-3</v>
      </c>
      <c r="AH78" s="1">
        <f t="shared" si="29"/>
        <v>1.2425160577819993E-2</v>
      </c>
      <c r="AI78" s="1">
        <f t="shared" ref="AI78" si="30">STDEV(AI11:AI75)</f>
        <v>0.14831448526176172</v>
      </c>
      <c r="AJ78" s="11"/>
    </row>
    <row r="79" spans="1:43" x14ac:dyDescent="0.3">
      <c r="A79" s="11"/>
      <c r="S79" t="s">
        <v>19</v>
      </c>
      <c r="T79" s="1">
        <f>MIN(T$11:T$75)</f>
        <v>0.35367315924656689</v>
      </c>
      <c r="U79" s="1">
        <f t="shared" ref="U79:V79" si="31">MIN(U$11:U$75)</f>
        <v>-0.86114492291002609</v>
      </c>
      <c r="V79" s="1">
        <f t="shared" si="31"/>
        <v>-0.80978041691089286</v>
      </c>
      <c r="Y79" s="2">
        <f t="shared" ref="Y79" si="32">MIN(Y$11:Y$75)</f>
        <v>1.317319516837574</v>
      </c>
      <c r="AB79" s="8"/>
      <c r="AE79" t="s">
        <v>19</v>
      </c>
      <c r="AF79" s="1">
        <f>MIN(AF$11:AF$75)</f>
        <v>64.991</v>
      </c>
      <c r="AG79" s="1">
        <f t="shared" ref="AG79:AI79" si="33">MIN(AG$11:AG$75)</f>
        <v>9.4730000000000008</v>
      </c>
      <c r="AH79" s="1">
        <f t="shared" si="33"/>
        <v>24.988</v>
      </c>
      <c r="AI79" s="1">
        <f t="shared" si="33"/>
        <v>115.28400000000001</v>
      </c>
    </row>
    <row r="80" spans="1:43" x14ac:dyDescent="0.3">
      <c r="A80" s="11"/>
      <c r="S80" t="s">
        <v>20</v>
      </c>
      <c r="T80" s="1">
        <f>MAX(T$11:T$75)</f>
        <v>0.88076492250885707</v>
      </c>
      <c r="U80" s="1">
        <f t="shared" ref="U80:V80" si="34">MAX(U$11:U$75)</f>
        <v>0.40419632475931577</v>
      </c>
      <c r="V80" s="1">
        <f t="shared" si="34"/>
        <v>0.858110505543906</v>
      </c>
      <c r="Y80" s="2">
        <f t="shared" ref="Y80" si="35">MAX(Y$11:Y$75)</f>
        <v>1.3233389692515969</v>
      </c>
      <c r="AB80" s="8"/>
      <c r="AE80" t="s">
        <v>20</v>
      </c>
      <c r="AF80" s="1">
        <f>MAX(AF$11:AF$75)</f>
        <v>65.051000000000002</v>
      </c>
      <c r="AG80" s="1">
        <f t="shared" ref="AG80:AI80" si="36">MAX(AG$11:AG$75)</f>
        <v>9.5129999999999999</v>
      </c>
      <c r="AH80" s="1">
        <f t="shared" si="36"/>
        <v>25.039000000000001</v>
      </c>
      <c r="AI80" s="1">
        <f t="shared" si="36"/>
        <v>116.006</v>
      </c>
    </row>
    <row r="81" spans="1:36" x14ac:dyDescent="0.3">
      <c r="A81" s="11"/>
      <c r="T81" s="1"/>
      <c r="U81" s="1"/>
      <c r="V81" s="1"/>
      <c r="Y81" s="6">
        <f>Y79/$Y$77-1</f>
        <v>-1.6960519208699676E-3</v>
      </c>
      <c r="AB81" s="8"/>
      <c r="AF81" s="16">
        <f t="shared" ref="AF81:AH81" si="37">AF79/AF77-1</f>
        <v>-3.6819940316656918E-4</v>
      </c>
      <c r="AG81" s="16">
        <f t="shared" si="37"/>
        <v>-1.1323025810986431E-3</v>
      </c>
      <c r="AH81" s="16">
        <f t="shared" si="37"/>
        <v>-9.5646691577888632E-4</v>
      </c>
      <c r="AI81" s="16">
        <f>AI79/AI77-1</f>
        <v>-4.0812485845606039E-3</v>
      </c>
      <c r="AJ81" s="11"/>
    </row>
    <row r="82" spans="1:36" x14ac:dyDescent="0.3">
      <c r="A82" s="11"/>
      <c r="T82" s="1"/>
      <c r="U82" s="1"/>
      <c r="V82" s="1"/>
      <c r="Y82" s="6">
        <f>Y80/$Y$77-1</f>
        <v>2.8656683249665971E-3</v>
      </c>
      <c r="AB82" s="8"/>
      <c r="AF82" s="16">
        <f t="shared" ref="AF82:AH82" si="38">AF80/AF77-1</f>
        <v>5.5466542482207615E-4</v>
      </c>
      <c r="AG82" s="16">
        <f t="shared" si="38"/>
        <v>3.0854434229925509E-3</v>
      </c>
      <c r="AH82" s="16">
        <f t="shared" si="38"/>
        <v>1.0825606249325048E-3</v>
      </c>
      <c r="AI82" s="16">
        <f>AI80/AI77-1</f>
        <v>2.1559858844197866E-3</v>
      </c>
      <c r="AJ82" s="11"/>
    </row>
    <row r="83" spans="1:36" x14ac:dyDescent="0.3">
      <c r="A83" s="11"/>
      <c r="T83" s="1"/>
      <c r="U83" s="1"/>
      <c r="V83" s="1"/>
      <c r="Y83" s="2"/>
      <c r="AB83" s="8"/>
      <c r="AJ83" s="11"/>
    </row>
    <row r="84" spans="1:36" x14ac:dyDescent="0.3">
      <c r="A84" s="11"/>
      <c r="T84" s="1"/>
      <c r="U84" s="1"/>
      <c r="V84" s="1"/>
      <c r="Y84" s="2"/>
      <c r="AB84" s="8"/>
      <c r="AJ84" s="11"/>
    </row>
    <row r="85" spans="1:36" x14ac:dyDescent="0.3">
      <c r="A85" s="11"/>
      <c r="T85" s="1"/>
      <c r="U85" s="1"/>
      <c r="V85" s="1"/>
      <c r="Y85" s="2"/>
      <c r="AB85" s="8"/>
      <c r="AJ85" s="11"/>
    </row>
    <row r="86" spans="1:36" x14ac:dyDescent="0.3">
      <c r="A86" s="11"/>
      <c r="T86" s="1"/>
      <c r="U86" s="1"/>
      <c r="V86" s="1"/>
      <c r="Y86" s="2"/>
      <c r="AB86" s="8"/>
      <c r="AJ86" s="11"/>
    </row>
    <row r="87" spans="1:36" x14ac:dyDescent="0.3">
      <c r="A87" s="11"/>
      <c r="T87" s="1"/>
      <c r="U87" s="1"/>
      <c r="V87" s="1"/>
      <c r="Y87" s="2"/>
      <c r="AB87" s="8"/>
      <c r="AJ87" s="11"/>
    </row>
    <row r="88" spans="1:36" x14ac:dyDescent="0.3">
      <c r="A88" s="11"/>
      <c r="T88" s="1"/>
      <c r="U88" s="1"/>
      <c r="V88" s="1"/>
      <c r="Y88" s="2"/>
      <c r="AB88" s="8"/>
      <c r="AJ88" s="11"/>
    </row>
    <row r="89" spans="1:36" x14ac:dyDescent="0.3">
      <c r="A89" s="11"/>
      <c r="T89" s="1"/>
      <c r="U89" s="1"/>
      <c r="V89" s="1"/>
      <c r="Y89" s="2"/>
      <c r="AB89" s="8"/>
      <c r="AJ89" s="11"/>
    </row>
    <row r="90" spans="1:36" x14ac:dyDescent="0.3">
      <c r="A90" s="11"/>
      <c r="T90" s="1"/>
      <c r="U90" s="1"/>
      <c r="V90" s="1"/>
      <c r="Y90" s="2"/>
      <c r="AB90" s="8"/>
      <c r="AJ90" s="11"/>
    </row>
    <row r="91" spans="1:36" x14ac:dyDescent="0.3">
      <c r="A91" s="11"/>
      <c r="T91" s="1"/>
      <c r="U91" s="1"/>
      <c r="V91" s="1"/>
      <c r="Y91" s="2"/>
      <c r="AB91" s="8"/>
      <c r="AJ91" s="11"/>
    </row>
    <row r="92" spans="1:36" x14ac:dyDescent="0.3">
      <c r="A92" s="11"/>
      <c r="T92" s="1"/>
      <c r="U92" s="1"/>
      <c r="V92" s="1"/>
      <c r="Y92" s="2"/>
      <c r="AB92" s="8"/>
      <c r="AJ92" s="11"/>
    </row>
    <row r="93" spans="1:36" x14ac:dyDescent="0.3">
      <c r="A93" s="11"/>
      <c r="T93" s="1"/>
      <c r="U93" s="1"/>
      <c r="V93" s="1"/>
      <c r="Y93" s="2"/>
      <c r="AB93" s="8"/>
      <c r="AJ93" s="11"/>
    </row>
    <row r="94" spans="1:36" x14ac:dyDescent="0.3">
      <c r="A94" s="11"/>
      <c r="T94" s="1"/>
      <c r="U94" s="1"/>
      <c r="V94" s="1"/>
      <c r="Y94" s="2"/>
      <c r="AB94" s="8"/>
      <c r="AJ94" s="11"/>
    </row>
    <row r="95" spans="1:36" x14ac:dyDescent="0.3">
      <c r="A95" s="11"/>
      <c r="T95" s="1"/>
      <c r="U95" s="1"/>
      <c r="V95" s="1"/>
      <c r="Y95" s="2"/>
      <c r="AB95" s="8"/>
      <c r="AJ95" s="11"/>
    </row>
    <row r="96" spans="1:36" x14ac:dyDescent="0.3">
      <c r="A96" s="11"/>
      <c r="T96" s="1"/>
      <c r="U96" s="1"/>
      <c r="V96" s="1"/>
      <c r="Y96" s="2"/>
      <c r="AB96" s="8"/>
      <c r="AJ96" s="11"/>
    </row>
    <row r="97" spans="1:36" x14ac:dyDescent="0.3">
      <c r="A97" s="11"/>
      <c r="T97" s="1"/>
      <c r="U97" s="1"/>
      <c r="V97" s="1"/>
      <c r="Y97" s="2"/>
      <c r="AB97" s="8"/>
      <c r="AJ97" s="11"/>
    </row>
    <row r="98" spans="1:36" x14ac:dyDescent="0.3">
      <c r="A98" s="11"/>
      <c r="T98" s="1"/>
      <c r="U98" s="1"/>
      <c r="V98" s="1"/>
      <c r="Y98" s="2"/>
      <c r="AB98" s="8"/>
      <c r="AJ98" s="11"/>
    </row>
    <row r="99" spans="1:36" x14ac:dyDescent="0.3">
      <c r="A99" s="11"/>
      <c r="T99" s="1"/>
      <c r="U99" s="1"/>
      <c r="V99" s="1"/>
      <c r="Y99" s="2"/>
      <c r="AB99" s="8"/>
      <c r="AJ99" s="11"/>
    </row>
    <row r="100" spans="1:36" x14ac:dyDescent="0.3">
      <c r="A100" s="11"/>
      <c r="T100" s="1"/>
      <c r="U100" s="1"/>
      <c r="V100" s="1"/>
      <c r="Y100" s="2"/>
      <c r="AB100" s="8"/>
      <c r="AJ100" s="11"/>
    </row>
    <row r="101" spans="1:36" x14ac:dyDescent="0.3">
      <c r="A101" s="11"/>
      <c r="T101" s="1"/>
      <c r="U101" s="1"/>
      <c r="V101" s="1"/>
      <c r="Y101" s="2"/>
      <c r="AB101" s="8"/>
      <c r="AJ101" s="11"/>
    </row>
    <row r="102" spans="1:36" x14ac:dyDescent="0.3">
      <c r="A102" s="11"/>
      <c r="T102" s="1"/>
      <c r="U102" s="1"/>
      <c r="V102" s="1"/>
      <c r="Y102" s="2"/>
      <c r="AB102" s="8"/>
      <c r="AJ102" s="11"/>
    </row>
    <row r="103" spans="1:36" x14ac:dyDescent="0.3">
      <c r="A103" s="11"/>
      <c r="T103" s="1"/>
      <c r="U103" s="1"/>
      <c r="V103" s="1"/>
      <c r="Y103" s="2"/>
      <c r="AB103" s="8"/>
      <c r="AJ103" s="11"/>
    </row>
    <row r="104" spans="1:36" x14ac:dyDescent="0.3">
      <c r="A104" s="11"/>
      <c r="T104" s="1"/>
      <c r="U104" s="1"/>
      <c r="V104" s="1"/>
      <c r="Y104" s="2"/>
      <c r="AB104" s="8"/>
      <c r="AJ104" s="11"/>
    </row>
    <row r="105" spans="1:36" x14ac:dyDescent="0.3">
      <c r="A105" s="11"/>
      <c r="T105" s="1"/>
      <c r="U105" s="1"/>
      <c r="V105" s="1"/>
      <c r="Y105" s="2"/>
      <c r="AB105" s="8"/>
      <c r="AJ105" s="11"/>
    </row>
    <row r="106" spans="1:36" x14ac:dyDescent="0.3">
      <c r="A106" s="11"/>
      <c r="T106" s="1"/>
      <c r="U106" s="1"/>
      <c r="V106" s="1"/>
      <c r="Y106" s="2"/>
      <c r="AB106" s="8"/>
      <c r="AJ106" s="11"/>
    </row>
    <row r="107" spans="1:36" x14ac:dyDescent="0.3">
      <c r="A107" s="11"/>
      <c r="T107" s="1"/>
      <c r="U107" s="1"/>
      <c r="V107" s="1"/>
      <c r="Y107" s="2"/>
      <c r="AB107" s="8"/>
      <c r="AJ107" s="11"/>
    </row>
    <row r="108" spans="1:36" x14ac:dyDescent="0.3">
      <c r="A108" s="11"/>
      <c r="T108" s="1"/>
      <c r="U108" s="1"/>
      <c r="V108" s="1"/>
      <c r="Y108" s="2"/>
      <c r="AB108" s="8"/>
      <c r="AJ108" s="11"/>
    </row>
    <row r="109" spans="1:36" x14ac:dyDescent="0.3">
      <c r="A109" s="11"/>
      <c r="T109" s="1"/>
      <c r="U109" s="1"/>
      <c r="V109" s="1"/>
      <c r="Y109" s="2"/>
      <c r="AB109" s="8"/>
      <c r="AJ109" s="11"/>
    </row>
    <row r="110" spans="1:36" x14ac:dyDescent="0.3">
      <c r="A110" s="11"/>
      <c r="T110" s="1"/>
      <c r="U110" s="1"/>
      <c r="V110" s="1"/>
      <c r="Y110" s="2"/>
      <c r="AB110" s="8"/>
      <c r="AJ110" s="11"/>
    </row>
    <row r="111" spans="1:36" x14ac:dyDescent="0.3">
      <c r="A111" s="11"/>
      <c r="T111" s="1"/>
      <c r="U111" s="1"/>
      <c r="V111" s="1"/>
      <c r="Y111" s="2"/>
      <c r="AB111" s="8"/>
      <c r="AJ111" s="11"/>
    </row>
    <row r="112" spans="1:36" x14ac:dyDescent="0.3">
      <c r="A112" s="11"/>
      <c r="T112" s="1"/>
      <c r="U112" s="1"/>
      <c r="V112" s="1"/>
      <c r="Y112" s="2"/>
      <c r="AB112" s="8"/>
      <c r="AJ112" s="11"/>
    </row>
    <row r="113" spans="1:36" x14ac:dyDescent="0.3">
      <c r="A113" s="11"/>
      <c r="T113" s="1"/>
      <c r="U113" s="1"/>
      <c r="V113" s="1"/>
      <c r="Y113" s="2"/>
      <c r="AB113" s="8"/>
      <c r="AJ113" s="11"/>
    </row>
    <row r="114" spans="1:36" x14ac:dyDescent="0.3">
      <c r="A114" s="11"/>
      <c r="T114" s="1"/>
      <c r="U114" s="1"/>
      <c r="V114" s="1"/>
      <c r="Y114" s="2"/>
      <c r="AB114" s="8"/>
      <c r="AJ114" s="11"/>
    </row>
    <row r="115" spans="1:36" x14ac:dyDescent="0.3">
      <c r="A115" s="11"/>
      <c r="T115" s="1"/>
      <c r="U115" s="1"/>
      <c r="V115" s="1"/>
      <c r="Y115" s="2"/>
      <c r="AB115" s="8"/>
      <c r="AJ115" s="11"/>
    </row>
    <row r="116" spans="1:36" x14ac:dyDescent="0.3">
      <c r="A116" s="11"/>
      <c r="T116" s="1"/>
      <c r="U116" s="1"/>
      <c r="V116" s="1"/>
      <c r="Y116" s="2"/>
      <c r="AB116" s="8"/>
      <c r="AJ116" s="11"/>
    </row>
    <row r="117" spans="1:36" x14ac:dyDescent="0.3">
      <c r="A117" s="11"/>
      <c r="T117" s="1"/>
      <c r="U117" s="1"/>
      <c r="V117" s="1"/>
      <c r="Y117" s="2"/>
      <c r="AB117" s="8"/>
      <c r="AJ117" s="11"/>
    </row>
    <row r="118" spans="1:36" x14ac:dyDescent="0.3">
      <c r="A118" s="11"/>
      <c r="T118" s="1"/>
      <c r="U118" s="1"/>
      <c r="V118" s="1"/>
      <c r="Y118" s="2"/>
      <c r="AB118" s="8"/>
      <c r="AJ118" s="11"/>
    </row>
    <row r="119" spans="1:36" x14ac:dyDescent="0.3">
      <c r="A119" s="11"/>
      <c r="T119" s="1"/>
      <c r="U119" s="1"/>
      <c r="V119" s="1"/>
      <c r="Y119" s="2"/>
      <c r="AB119" s="8"/>
      <c r="AJ119" s="11"/>
    </row>
    <row r="120" spans="1:36" x14ac:dyDescent="0.3">
      <c r="A120" s="11"/>
      <c r="T120" s="1"/>
      <c r="U120" s="1"/>
      <c r="V120" s="1"/>
      <c r="Y120" s="2"/>
      <c r="AB120" s="8"/>
      <c r="AJ120" s="11"/>
    </row>
    <row r="121" spans="1:36" x14ac:dyDescent="0.3">
      <c r="A121" s="11"/>
      <c r="T121" s="1"/>
      <c r="U121" s="1"/>
      <c r="V121" s="1"/>
      <c r="Y121" s="2"/>
      <c r="AB121" s="8"/>
      <c r="AJ121" s="11"/>
    </row>
    <row r="122" spans="1:36" x14ac:dyDescent="0.3">
      <c r="A122" s="11"/>
      <c r="T122" s="1"/>
      <c r="U122" s="1"/>
      <c r="V122" s="1"/>
      <c r="Y122" s="2"/>
      <c r="AB122" s="8"/>
      <c r="AJ122" s="11"/>
    </row>
    <row r="123" spans="1:36" x14ac:dyDescent="0.3">
      <c r="A123" s="11"/>
      <c r="T123" s="1"/>
      <c r="U123" s="1"/>
      <c r="V123" s="1"/>
      <c r="Y123" s="2"/>
      <c r="AB123" s="8"/>
      <c r="AJ123" s="11"/>
    </row>
    <row r="124" spans="1:36" x14ac:dyDescent="0.3">
      <c r="A124" s="11"/>
      <c r="T124" s="1"/>
      <c r="U124" s="1"/>
      <c r="V124" s="1"/>
      <c r="Y124" s="2"/>
      <c r="AB124" s="8"/>
      <c r="AJ124" s="11"/>
    </row>
    <row r="125" spans="1:36" x14ac:dyDescent="0.3">
      <c r="A125" s="11"/>
      <c r="T125" s="1"/>
      <c r="U125" s="1"/>
      <c r="V125" s="1"/>
      <c r="Y125" s="2"/>
      <c r="AB125" s="8"/>
      <c r="AJ125" s="11"/>
    </row>
    <row r="126" spans="1:36" x14ac:dyDescent="0.3">
      <c r="A126" s="11"/>
      <c r="T126" s="1"/>
      <c r="U126" s="1"/>
      <c r="V126" s="1"/>
      <c r="Y126" s="2"/>
      <c r="AB126" s="8"/>
      <c r="AJ126" s="11"/>
    </row>
    <row r="127" spans="1:36" x14ac:dyDescent="0.3">
      <c r="A127" s="11"/>
      <c r="T127" s="1"/>
      <c r="U127" s="1"/>
      <c r="V127" s="1"/>
      <c r="Y127" s="2"/>
      <c r="AB127" s="8"/>
      <c r="AJ127" s="11"/>
    </row>
    <row r="128" spans="1:36" x14ac:dyDescent="0.3">
      <c r="A128" s="11"/>
      <c r="T128" s="1"/>
      <c r="U128" s="1"/>
      <c r="V128" s="1"/>
      <c r="Y128" s="2"/>
      <c r="AB128" s="8"/>
      <c r="AJ128" s="11"/>
    </row>
    <row r="129" spans="1:36" x14ac:dyDescent="0.3">
      <c r="A129" s="11"/>
      <c r="T129" s="1"/>
      <c r="U129" s="1"/>
      <c r="V129" s="1"/>
      <c r="Y129" s="2"/>
      <c r="AB129" s="8"/>
      <c r="AJ129" s="11"/>
    </row>
    <row r="130" spans="1:36" x14ac:dyDescent="0.3">
      <c r="A130" s="11"/>
      <c r="T130" s="1"/>
      <c r="U130" s="1"/>
      <c r="V130" s="1"/>
      <c r="Y130" s="2"/>
      <c r="AB130" s="8"/>
      <c r="AJ130" s="11"/>
    </row>
    <row r="131" spans="1:36" x14ac:dyDescent="0.3">
      <c r="A131" s="11"/>
      <c r="T131" s="1"/>
      <c r="U131" s="1"/>
      <c r="V131" s="1"/>
      <c r="Y131" s="2"/>
      <c r="AB131" s="8"/>
      <c r="AJ131" s="11"/>
    </row>
    <row r="132" spans="1:36" x14ac:dyDescent="0.3">
      <c r="A132" s="11"/>
      <c r="T132" s="1"/>
      <c r="U132" s="1"/>
      <c r="V132" s="1"/>
      <c r="Y132" s="2"/>
      <c r="AB132" s="8"/>
      <c r="AJ132" s="11"/>
    </row>
    <row r="133" spans="1:36" x14ac:dyDescent="0.3">
      <c r="A133" s="11"/>
      <c r="T133" s="1"/>
      <c r="U133" s="1"/>
      <c r="V133" s="1"/>
      <c r="Y133" s="2"/>
      <c r="AB133" s="8"/>
      <c r="AJ133" s="11"/>
    </row>
    <row r="134" spans="1:36" x14ac:dyDescent="0.3">
      <c r="A134" s="11"/>
      <c r="T134" s="1"/>
      <c r="U134" s="1"/>
      <c r="V134" s="1"/>
      <c r="Y134" s="2"/>
      <c r="AB134" s="8"/>
      <c r="AJ134" s="11"/>
    </row>
    <row r="135" spans="1:36" x14ac:dyDescent="0.3">
      <c r="A135" s="11"/>
      <c r="T135" s="1"/>
      <c r="U135" s="1"/>
      <c r="V135" s="1"/>
      <c r="Y135" s="2"/>
      <c r="AB135" s="8"/>
      <c r="AJ135" s="11"/>
    </row>
    <row r="136" spans="1:36" x14ac:dyDescent="0.3">
      <c r="A136" s="11"/>
      <c r="T136" s="1"/>
      <c r="U136" s="1"/>
      <c r="V136" s="1"/>
      <c r="Y136" s="2"/>
      <c r="AB136" s="8"/>
      <c r="AJ136" s="11"/>
    </row>
    <row r="137" spans="1:36" x14ac:dyDescent="0.3">
      <c r="A137" s="11"/>
      <c r="T137" s="1"/>
      <c r="U137" s="1"/>
      <c r="V137" s="1"/>
      <c r="Y137" s="2"/>
      <c r="AB137" s="8"/>
      <c r="AJ137" s="11"/>
    </row>
    <row r="138" spans="1:36" x14ac:dyDescent="0.3">
      <c r="A138" s="11"/>
      <c r="T138" s="1"/>
      <c r="U138" s="1"/>
      <c r="V138" s="1"/>
      <c r="Y138" s="2"/>
      <c r="AB138" s="8"/>
      <c r="AJ138" s="11"/>
    </row>
    <row r="139" spans="1:36" x14ac:dyDescent="0.3">
      <c r="A139" s="11"/>
      <c r="T139" s="1"/>
      <c r="U139" s="1"/>
      <c r="V139" s="1"/>
      <c r="Y139" s="2"/>
      <c r="AB139" s="8"/>
      <c r="AJ139" s="11"/>
    </row>
    <row r="140" spans="1:36" x14ac:dyDescent="0.3">
      <c r="A140" s="11"/>
      <c r="T140" s="1"/>
      <c r="U140" s="1"/>
      <c r="V140" s="1"/>
      <c r="Y140" s="2"/>
      <c r="AB140" s="8"/>
      <c r="AJ140" s="11"/>
    </row>
    <row r="141" spans="1:36" x14ac:dyDescent="0.3">
      <c r="A141" s="11"/>
      <c r="T141" s="1"/>
      <c r="U141" s="1"/>
      <c r="V141" s="1"/>
      <c r="Y141" s="2"/>
      <c r="AB141" s="8"/>
      <c r="AJ141" s="11"/>
    </row>
    <row r="142" spans="1:36" x14ac:dyDescent="0.3">
      <c r="A142" s="11"/>
      <c r="T142" s="1"/>
      <c r="U142" s="1"/>
      <c r="V142" s="1"/>
      <c r="Y142" s="2"/>
      <c r="AB142" s="8"/>
      <c r="AJ142" s="11"/>
    </row>
    <row r="143" spans="1:36" x14ac:dyDescent="0.3">
      <c r="A143" s="11"/>
      <c r="T143" s="1"/>
      <c r="U143" s="1"/>
      <c r="V143" s="1"/>
      <c r="Y143" s="2"/>
      <c r="AB143" s="8"/>
      <c r="AJ143" s="11"/>
    </row>
    <row r="144" spans="1:36" x14ac:dyDescent="0.3">
      <c r="A144" s="11"/>
      <c r="T144" s="1"/>
      <c r="U144" s="1"/>
      <c r="V144" s="1"/>
      <c r="Y144" s="2"/>
      <c r="AB144" s="8"/>
      <c r="AJ144" s="11"/>
    </row>
    <row r="145" spans="1:36" x14ac:dyDescent="0.3">
      <c r="A145" s="11"/>
      <c r="T145" s="1"/>
      <c r="U145" s="1"/>
      <c r="V145" s="1"/>
      <c r="Y145" s="2"/>
      <c r="AB145" s="8"/>
      <c r="AJ145" s="11"/>
    </row>
    <row r="146" spans="1:36" x14ac:dyDescent="0.3">
      <c r="A146" s="11"/>
      <c r="T146" s="1"/>
      <c r="U146" s="1"/>
      <c r="V146" s="1"/>
      <c r="Y146" s="2"/>
      <c r="AB146" s="8"/>
      <c r="AJ146" s="11"/>
    </row>
    <row r="147" spans="1:36" x14ac:dyDescent="0.3">
      <c r="A147" s="11"/>
      <c r="T147" s="1"/>
      <c r="U147" s="1"/>
      <c r="V147" s="1"/>
      <c r="Y147" s="2"/>
      <c r="AB147" s="8"/>
      <c r="AJ147" s="11"/>
    </row>
    <row r="148" spans="1:36" x14ac:dyDescent="0.3">
      <c r="A148" s="11"/>
      <c r="T148" s="1"/>
      <c r="U148" s="1"/>
      <c r="V148" s="1"/>
      <c r="Y148" s="2"/>
      <c r="AB148" s="8"/>
      <c r="AJ148" s="11"/>
    </row>
    <row r="149" spans="1:36" x14ac:dyDescent="0.3">
      <c r="A149" s="11"/>
      <c r="T149" s="1"/>
      <c r="U149" s="1"/>
      <c r="V149" s="1"/>
      <c r="Y149" s="2"/>
      <c r="AB149" s="8"/>
      <c r="AJ149" s="11"/>
    </row>
    <row r="150" spans="1:36" x14ac:dyDescent="0.3">
      <c r="A150" s="11"/>
      <c r="T150" s="1"/>
      <c r="U150" s="1"/>
      <c r="V150" s="1"/>
      <c r="Y150" s="2"/>
      <c r="AB150" s="8"/>
      <c r="AJ150" s="11"/>
    </row>
    <row r="151" spans="1:36" x14ac:dyDescent="0.3">
      <c r="A151" s="11"/>
      <c r="T151" s="1"/>
      <c r="U151" s="1"/>
      <c r="V151" s="1"/>
      <c r="Y151" s="2"/>
      <c r="AB151" s="8"/>
      <c r="AJ151" s="11"/>
    </row>
    <row r="152" spans="1:36" x14ac:dyDescent="0.3">
      <c r="A152" s="11"/>
      <c r="T152" s="1"/>
      <c r="U152" s="1"/>
      <c r="V152" s="1"/>
      <c r="Y152" s="2"/>
      <c r="AB152" s="8"/>
      <c r="AJ152" s="11"/>
    </row>
    <row r="153" spans="1:36" x14ac:dyDescent="0.3">
      <c r="A153" s="11"/>
      <c r="T153" s="1"/>
      <c r="U153" s="1"/>
      <c r="V153" s="1"/>
      <c r="Y153" s="2"/>
      <c r="AB153" s="8"/>
      <c r="AJ153" s="11"/>
    </row>
    <row r="154" spans="1:36" x14ac:dyDescent="0.3">
      <c r="A154" s="11"/>
      <c r="T154" s="1"/>
      <c r="U154" s="1"/>
      <c r="V154" s="1"/>
      <c r="Y154" s="2"/>
      <c r="AB154" s="8"/>
      <c r="AJ154" s="11"/>
    </row>
    <row r="155" spans="1:36" x14ac:dyDescent="0.3">
      <c r="A155" s="11"/>
      <c r="T155" s="1"/>
      <c r="U155" s="1"/>
      <c r="V155" s="1"/>
      <c r="Y155" s="2"/>
      <c r="AB155" s="8"/>
      <c r="AJ155" s="11"/>
    </row>
    <row r="156" spans="1:36" x14ac:dyDescent="0.3">
      <c r="A156" s="11"/>
      <c r="T156" s="1"/>
      <c r="U156" s="1"/>
      <c r="V156" s="1"/>
      <c r="Y156" s="2"/>
      <c r="AB156" s="8"/>
      <c r="AJ156" s="11"/>
    </row>
    <row r="157" spans="1:36" x14ac:dyDescent="0.3">
      <c r="A157" s="11"/>
      <c r="T157" s="1"/>
      <c r="U157" s="1"/>
      <c r="V157" s="1"/>
      <c r="Y157" s="2"/>
      <c r="AB157" s="8"/>
      <c r="AJ157" s="11"/>
    </row>
    <row r="158" spans="1:36" x14ac:dyDescent="0.3">
      <c r="A158" s="11"/>
      <c r="T158" s="1"/>
      <c r="U158" s="1"/>
      <c r="V158" s="1"/>
      <c r="Y158" s="2"/>
      <c r="AB158" s="8"/>
      <c r="AJ158" s="11"/>
    </row>
    <row r="159" spans="1:36" x14ac:dyDescent="0.3">
      <c r="A159" s="11"/>
      <c r="T159" s="1"/>
      <c r="U159" s="1"/>
      <c r="V159" s="1"/>
      <c r="Y159" s="2"/>
      <c r="AB159" s="8"/>
      <c r="AJ159" s="11"/>
    </row>
    <row r="160" spans="1:36" x14ac:dyDescent="0.3">
      <c r="A160" s="11"/>
      <c r="T160" s="1"/>
      <c r="U160" s="1"/>
      <c r="V160" s="1"/>
      <c r="Y160" s="2"/>
      <c r="AB160" s="8"/>
      <c r="AJ160" s="11"/>
    </row>
    <row r="161" spans="1:36" x14ac:dyDescent="0.3">
      <c r="A161" s="11"/>
      <c r="T161" s="1"/>
      <c r="U161" s="1"/>
      <c r="V161" s="1"/>
      <c r="Y161" s="2"/>
      <c r="AB161" s="8"/>
      <c r="AJ161" s="11"/>
    </row>
    <row r="162" spans="1:36" x14ac:dyDescent="0.3">
      <c r="A162" s="11"/>
      <c r="T162" s="1"/>
      <c r="U162" s="1"/>
      <c r="V162" s="1"/>
      <c r="Y162" s="2"/>
      <c r="AB162" s="8"/>
      <c r="AJ162" s="11"/>
    </row>
    <row r="163" spans="1:36" x14ac:dyDescent="0.3">
      <c r="A163" s="11"/>
      <c r="T163" s="1"/>
      <c r="U163" s="1"/>
      <c r="V163" s="1"/>
      <c r="Y163" s="2"/>
      <c r="AB163" s="8"/>
      <c r="AJ163" s="11"/>
    </row>
    <row r="164" spans="1:36" x14ac:dyDescent="0.3">
      <c r="A164" s="11"/>
      <c r="T164" s="1"/>
      <c r="U164" s="1"/>
      <c r="V164" s="1"/>
      <c r="Y164" s="2"/>
      <c r="AB164" s="8"/>
      <c r="AJ164" s="11"/>
    </row>
    <row r="165" spans="1:36" x14ac:dyDescent="0.3">
      <c r="A165" s="11"/>
      <c r="T165" s="1"/>
      <c r="U165" s="1"/>
      <c r="V165" s="1"/>
      <c r="Y165" s="2"/>
      <c r="AB165" s="8"/>
      <c r="AJ165" s="11"/>
    </row>
    <row r="166" spans="1:36" x14ac:dyDescent="0.3">
      <c r="A166" s="11"/>
      <c r="T166" s="1"/>
      <c r="U166" s="1"/>
      <c r="V166" s="1"/>
      <c r="Y166" s="2"/>
      <c r="AB166" s="8"/>
      <c r="AJ166" s="11"/>
    </row>
    <row r="167" spans="1:36" x14ac:dyDescent="0.3">
      <c r="A167" s="11"/>
      <c r="T167" s="1"/>
      <c r="U167" s="1"/>
      <c r="V167" s="1"/>
      <c r="Y167" s="2"/>
      <c r="AB167" s="8"/>
      <c r="AJ167" s="11"/>
    </row>
    <row r="168" spans="1:36" x14ac:dyDescent="0.3">
      <c r="A168" s="11"/>
      <c r="T168" s="1"/>
      <c r="U168" s="1"/>
      <c r="V168" s="1"/>
      <c r="Y168" s="2"/>
      <c r="AB168" s="8"/>
      <c r="AJ168" s="11"/>
    </row>
    <row r="169" spans="1:36" x14ac:dyDescent="0.3">
      <c r="A169" s="11"/>
      <c r="T169" s="1"/>
      <c r="U169" s="1"/>
      <c r="V169" s="1"/>
      <c r="Y169" s="2"/>
      <c r="AB169" s="8"/>
      <c r="AJ169" s="11"/>
    </row>
    <row r="170" spans="1:36" x14ac:dyDescent="0.3">
      <c r="A170" s="11"/>
      <c r="T170" s="1"/>
      <c r="U170" s="1"/>
      <c r="V170" s="1"/>
      <c r="Y170" s="2"/>
      <c r="AB170" s="8"/>
      <c r="AJ170" s="11"/>
    </row>
    <row r="171" spans="1:36" x14ac:dyDescent="0.3">
      <c r="A171" s="11"/>
      <c r="T171" s="1"/>
      <c r="U171" s="1"/>
      <c r="V171" s="1"/>
      <c r="Y171" s="2"/>
      <c r="AB171" s="8"/>
      <c r="AJ171" s="11"/>
    </row>
    <row r="172" spans="1:36" x14ac:dyDescent="0.3">
      <c r="A172" s="11"/>
      <c r="T172" s="1"/>
      <c r="U172" s="1"/>
      <c r="V172" s="1"/>
      <c r="Y172" s="2"/>
      <c r="AB172" s="8"/>
      <c r="AJ172" s="11"/>
    </row>
    <row r="173" spans="1:36" x14ac:dyDescent="0.3">
      <c r="A173" s="11"/>
      <c r="T173" s="1"/>
      <c r="U173" s="1"/>
      <c r="V173" s="1"/>
      <c r="Y173" s="2"/>
      <c r="AB173" s="8"/>
      <c r="AJ173" s="11"/>
    </row>
    <row r="174" spans="1:36" x14ac:dyDescent="0.3">
      <c r="A174" s="11"/>
      <c r="T174" s="1"/>
      <c r="U174" s="1"/>
      <c r="V174" s="1"/>
      <c r="Y174" s="2"/>
      <c r="AB174" s="8"/>
      <c r="AJ174" s="11"/>
    </row>
    <row r="175" spans="1:36" x14ac:dyDescent="0.3">
      <c r="A175" s="11"/>
      <c r="T175" s="1"/>
      <c r="U175" s="1"/>
      <c r="V175" s="1"/>
      <c r="Y175" s="2"/>
      <c r="AB175" s="8"/>
      <c r="AJ175" s="11"/>
    </row>
    <row r="176" spans="1:36" x14ac:dyDescent="0.3">
      <c r="A176" s="11"/>
      <c r="T176" s="1"/>
      <c r="U176" s="1"/>
      <c r="V176" s="1"/>
      <c r="Y176" s="2"/>
      <c r="AB176" s="8"/>
      <c r="AJ176" s="11"/>
    </row>
    <row r="177" spans="1:36" x14ac:dyDescent="0.3">
      <c r="A177" s="11"/>
      <c r="T177" s="1"/>
      <c r="U177" s="1"/>
      <c r="V177" s="1"/>
      <c r="Y177" s="2"/>
      <c r="AB177" s="8"/>
      <c r="AJ177" s="11"/>
    </row>
    <row r="178" spans="1:36" x14ac:dyDescent="0.3">
      <c r="A178" s="11"/>
      <c r="T178" s="1"/>
      <c r="U178" s="1"/>
      <c r="V178" s="1"/>
      <c r="Y178" s="2"/>
      <c r="AB178" s="8"/>
      <c r="AJ178" s="11"/>
    </row>
    <row r="179" spans="1:36" x14ac:dyDescent="0.3">
      <c r="A179" s="11"/>
      <c r="T179" s="1"/>
      <c r="U179" s="1"/>
      <c r="V179" s="1"/>
      <c r="Y179" s="2"/>
      <c r="AB179" s="8"/>
      <c r="AJ179" s="11"/>
    </row>
    <row r="180" spans="1:36" x14ac:dyDescent="0.3">
      <c r="A180" s="11"/>
      <c r="T180" s="1"/>
      <c r="U180" s="1"/>
      <c r="V180" s="1"/>
      <c r="Y180" s="2"/>
      <c r="AB180" s="8"/>
      <c r="AJ180" s="11"/>
    </row>
    <row r="181" spans="1:36" x14ac:dyDescent="0.3">
      <c r="A181" s="11"/>
      <c r="T181" s="1"/>
      <c r="U181" s="1"/>
      <c r="V181" s="1"/>
      <c r="Y181" s="2"/>
      <c r="AB181" s="8"/>
      <c r="AJ181" s="11"/>
    </row>
    <row r="182" spans="1:36" x14ac:dyDescent="0.3">
      <c r="A182" s="11"/>
      <c r="T182" s="1"/>
      <c r="U182" s="1"/>
      <c r="V182" s="1"/>
      <c r="Y182" s="2"/>
      <c r="AB182" s="8"/>
      <c r="AJ182" s="11"/>
    </row>
    <row r="183" spans="1:36" x14ac:dyDescent="0.3">
      <c r="A183" s="11"/>
      <c r="T183" s="1"/>
      <c r="U183" s="1"/>
      <c r="V183" s="1"/>
      <c r="Y183" s="2"/>
      <c r="AB183" s="8"/>
      <c r="AJ183" s="11"/>
    </row>
    <row r="184" spans="1:36" x14ac:dyDescent="0.3">
      <c r="A184" s="11"/>
      <c r="T184" s="1"/>
      <c r="U184" s="1"/>
      <c r="V184" s="1"/>
      <c r="Y184" s="2"/>
      <c r="AB184" s="8"/>
      <c r="AJ184" s="11"/>
    </row>
    <row r="185" spans="1:36" x14ac:dyDescent="0.3">
      <c r="A185" s="11"/>
      <c r="T185" s="1"/>
      <c r="U185" s="1"/>
      <c r="V185" s="1"/>
      <c r="Y185" s="2"/>
      <c r="AB185" s="8"/>
      <c r="AJ185" s="11"/>
    </row>
    <row r="186" spans="1:36" x14ac:dyDescent="0.3">
      <c r="A186" s="11"/>
      <c r="T186" s="1"/>
      <c r="U186" s="1"/>
      <c r="V186" s="1"/>
      <c r="Y186" s="2"/>
      <c r="AB186" s="8"/>
      <c r="AJ186" s="11"/>
    </row>
    <row r="187" spans="1:36" x14ac:dyDescent="0.3">
      <c r="A187" s="11"/>
      <c r="T187" s="1"/>
      <c r="U187" s="1"/>
      <c r="V187" s="1"/>
      <c r="Y187" s="2"/>
      <c r="AB187" s="8"/>
      <c r="AJ187" s="11"/>
    </row>
    <row r="188" spans="1:36" x14ac:dyDescent="0.3">
      <c r="A188" s="11"/>
      <c r="T188" s="1"/>
      <c r="U188" s="1"/>
      <c r="V188" s="1"/>
      <c r="Y188" s="2"/>
      <c r="AB188" s="8"/>
      <c r="AJ188" s="11"/>
    </row>
    <row r="189" spans="1:36" x14ac:dyDescent="0.3">
      <c r="A189" s="11"/>
      <c r="T189" s="1"/>
      <c r="U189" s="1"/>
      <c r="V189" s="1"/>
      <c r="Y189" s="2"/>
      <c r="AB189" s="8"/>
      <c r="AJ189" s="11"/>
    </row>
    <row r="190" spans="1:36" x14ac:dyDescent="0.3">
      <c r="A190" s="11"/>
      <c r="T190" s="1"/>
      <c r="U190" s="1"/>
      <c r="V190" s="1"/>
      <c r="Y190" s="2"/>
      <c r="AB190" s="8"/>
      <c r="AJ190" s="11"/>
    </row>
    <row r="191" spans="1:36" x14ac:dyDescent="0.3">
      <c r="A191" s="11"/>
      <c r="T191" s="1"/>
      <c r="U191" s="1"/>
      <c r="V191" s="1"/>
      <c r="Y191" s="2"/>
      <c r="AB191" s="8"/>
      <c r="AJ191" s="11"/>
    </row>
    <row r="192" spans="1:36" x14ac:dyDescent="0.3">
      <c r="A192" s="11"/>
      <c r="T192" s="1"/>
      <c r="U192" s="1"/>
      <c r="V192" s="1"/>
      <c r="Y192" s="2"/>
      <c r="AB192" s="8"/>
      <c r="AJ192" s="11"/>
    </row>
    <row r="193" spans="1:36" x14ac:dyDescent="0.3">
      <c r="A193" s="11"/>
      <c r="T193" s="1"/>
      <c r="U193" s="1"/>
      <c r="V193" s="1"/>
      <c r="Y193" s="2"/>
      <c r="AB193" s="8"/>
      <c r="AJ193" s="11"/>
    </row>
    <row r="194" spans="1:36" x14ac:dyDescent="0.3">
      <c r="A194" s="11"/>
      <c r="T194" s="1"/>
      <c r="U194" s="1"/>
      <c r="V194" s="1"/>
      <c r="Y194" s="2"/>
      <c r="AB194" s="8"/>
      <c r="AJ194" s="11"/>
    </row>
    <row r="195" spans="1:36" x14ac:dyDescent="0.3">
      <c r="A195" s="11"/>
      <c r="T195" s="1"/>
      <c r="U195" s="1"/>
      <c r="V195" s="1"/>
      <c r="Y195" s="2"/>
      <c r="AB195" s="8"/>
      <c r="AJ195" s="11"/>
    </row>
    <row r="196" spans="1:36" x14ac:dyDescent="0.3">
      <c r="A196" s="11"/>
      <c r="T196" s="1"/>
      <c r="U196" s="1"/>
      <c r="V196" s="1"/>
      <c r="Y196" s="2"/>
      <c r="AB196" s="8"/>
      <c r="AJ196" s="11"/>
    </row>
    <row r="197" spans="1:36" x14ac:dyDescent="0.3">
      <c r="A197" s="11"/>
      <c r="T197" s="1"/>
      <c r="U197" s="1"/>
      <c r="V197" s="1"/>
      <c r="Y197" s="2"/>
      <c r="AB197" s="8"/>
      <c r="AJ197" s="11"/>
    </row>
    <row r="198" spans="1:36" x14ac:dyDescent="0.3">
      <c r="A198" s="11"/>
      <c r="T198" s="1"/>
      <c r="U198" s="1"/>
      <c r="V198" s="1"/>
      <c r="Y198" s="2"/>
      <c r="AB198" s="8"/>
      <c r="AJ198" s="11"/>
    </row>
    <row r="199" spans="1:36" x14ac:dyDescent="0.3">
      <c r="A199" s="11"/>
      <c r="T199" s="1"/>
      <c r="U199" s="1"/>
      <c r="V199" s="1"/>
      <c r="Y199" s="2"/>
      <c r="AB199" s="8"/>
      <c r="AJ199" s="11"/>
    </row>
    <row r="200" spans="1:36" x14ac:dyDescent="0.3">
      <c r="A200" s="11"/>
      <c r="T200" s="1"/>
      <c r="U200" s="1"/>
      <c r="V200" s="1"/>
      <c r="Y200" s="2"/>
      <c r="AB200" s="8"/>
      <c r="AJ200" s="11"/>
    </row>
    <row r="201" spans="1:36" x14ac:dyDescent="0.3">
      <c r="A201" s="11"/>
      <c r="T201" s="1"/>
      <c r="U201" s="1"/>
      <c r="V201" s="1"/>
      <c r="Y201" s="2"/>
      <c r="AB201" s="8"/>
      <c r="AJ201" s="11"/>
    </row>
    <row r="202" spans="1:36" x14ac:dyDescent="0.3">
      <c r="A202" s="11"/>
      <c r="T202" s="1"/>
      <c r="U202" s="1"/>
      <c r="V202" s="1"/>
      <c r="Y202" s="2"/>
      <c r="AB202" s="8"/>
      <c r="AJ202" s="11"/>
    </row>
    <row r="203" spans="1:36" x14ac:dyDescent="0.3">
      <c r="A203" s="11"/>
      <c r="T203" s="1"/>
      <c r="U203" s="1"/>
      <c r="V203" s="1"/>
      <c r="Y203" s="2"/>
      <c r="AB203" s="8"/>
      <c r="AJ203" s="11"/>
    </row>
    <row r="204" spans="1:36" x14ac:dyDescent="0.3">
      <c r="A204" s="11"/>
      <c r="T204" s="1"/>
      <c r="U204" s="1"/>
      <c r="V204" s="1"/>
      <c r="Y204" s="2"/>
      <c r="AB204" s="8"/>
      <c r="AJ204" s="11"/>
    </row>
    <row r="205" spans="1:36" x14ac:dyDescent="0.3">
      <c r="A205" s="11"/>
      <c r="T205" s="1"/>
      <c r="U205" s="1"/>
      <c r="V205" s="1"/>
      <c r="Y205" s="2"/>
      <c r="AB205" s="8"/>
      <c r="AJ205" s="11"/>
    </row>
    <row r="206" spans="1:36" x14ac:dyDescent="0.3">
      <c r="A206" s="11"/>
      <c r="T206" s="1"/>
      <c r="U206" s="1"/>
      <c r="V206" s="1"/>
      <c r="Y206" s="2"/>
      <c r="AB206" s="8"/>
      <c r="AJ206" s="11"/>
    </row>
    <row r="207" spans="1:36" x14ac:dyDescent="0.3">
      <c r="A207" s="11"/>
      <c r="T207" s="1"/>
      <c r="U207" s="1"/>
      <c r="V207" s="1"/>
      <c r="Y207" s="2"/>
      <c r="AB207" s="8"/>
      <c r="AJ207" s="11"/>
    </row>
    <row r="208" spans="1:36" x14ac:dyDescent="0.3">
      <c r="A208" s="11"/>
      <c r="T208" s="1"/>
      <c r="U208" s="1"/>
      <c r="V208" s="1"/>
      <c r="Y208" s="2"/>
      <c r="AB208" s="8"/>
      <c r="AJ208" s="11"/>
    </row>
    <row r="209" spans="1:36" x14ac:dyDescent="0.3">
      <c r="A209" s="11"/>
      <c r="T209" s="1"/>
      <c r="U209" s="1"/>
      <c r="V209" s="1"/>
      <c r="Y209" s="2"/>
      <c r="AB209" s="8"/>
      <c r="AJ209" s="11"/>
    </row>
    <row r="210" spans="1:36" x14ac:dyDescent="0.3">
      <c r="A210" s="11"/>
      <c r="T210" s="1"/>
      <c r="U210" s="1"/>
      <c r="V210" s="1"/>
      <c r="Y210" s="2"/>
      <c r="AB210" s="8"/>
      <c r="AJ210" s="11"/>
    </row>
    <row r="211" spans="1:36" x14ac:dyDescent="0.3">
      <c r="A211" s="11"/>
      <c r="T211" s="1"/>
      <c r="U211" s="1"/>
      <c r="V211" s="1"/>
      <c r="Y211" s="2"/>
      <c r="AB211" s="8"/>
      <c r="AJ211" s="11"/>
    </row>
    <row r="212" spans="1:36" x14ac:dyDescent="0.3">
      <c r="A212" s="11"/>
      <c r="T212" s="1"/>
      <c r="U212" s="1"/>
      <c r="V212" s="1"/>
      <c r="Y212" s="2"/>
      <c r="AB212" s="8"/>
      <c r="AJ212" s="11"/>
    </row>
    <row r="213" spans="1:36" x14ac:dyDescent="0.3">
      <c r="A213" s="11"/>
      <c r="T213" s="1"/>
      <c r="U213" s="1"/>
      <c r="V213" s="1"/>
      <c r="Y213" s="2"/>
      <c r="AB213" s="8"/>
      <c r="AJ213" s="11"/>
    </row>
    <row r="214" spans="1:36" x14ac:dyDescent="0.3">
      <c r="A214" s="11"/>
      <c r="T214" s="1"/>
      <c r="U214" s="1"/>
      <c r="V214" s="1"/>
      <c r="Y214" s="2"/>
      <c r="AB214" s="8"/>
      <c r="AJ214" s="11"/>
    </row>
    <row r="215" spans="1:36" x14ac:dyDescent="0.3">
      <c r="A215" s="11"/>
      <c r="T215" s="1"/>
      <c r="U215" s="1"/>
      <c r="V215" s="1"/>
      <c r="Y215" s="2"/>
      <c r="AB215" s="8"/>
      <c r="AJ215" s="11"/>
    </row>
    <row r="216" spans="1:36" x14ac:dyDescent="0.3">
      <c r="A216" s="11"/>
      <c r="T216" s="1"/>
      <c r="U216" s="1"/>
      <c r="V216" s="1"/>
      <c r="Y216" s="2"/>
      <c r="AB216" s="8"/>
      <c r="AJ216" s="11"/>
    </row>
    <row r="217" spans="1:36" x14ac:dyDescent="0.3">
      <c r="A217" s="11"/>
      <c r="T217" s="1"/>
      <c r="U217" s="1"/>
      <c r="V217" s="1"/>
      <c r="Y217" s="2"/>
      <c r="AB217" s="8"/>
      <c r="AJ217" s="11"/>
    </row>
    <row r="218" spans="1:36" x14ac:dyDescent="0.3">
      <c r="A218" s="11"/>
      <c r="T218" s="1"/>
      <c r="U218" s="1"/>
      <c r="V218" s="1"/>
      <c r="Y218" s="2"/>
      <c r="AB218" s="8"/>
      <c r="AJ218" s="11"/>
    </row>
    <row r="219" spans="1:36" x14ac:dyDescent="0.3">
      <c r="A219" s="11"/>
      <c r="T219" s="1"/>
      <c r="U219" s="1"/>
      <c r="V219" s="1"/>
      <c r="Y219" s="2"/>
      <c r="AB219" s="8"/>
      <c r="AJ219" s="11"/>
    </row>
    <row r="220" spans="1:36" x14ac:dyDescent="0.3">
      <c r="A220" s="11"/>
      <c r="T220" s="1"/>
      <c r="U220" s="1"/>
      <c r="V220" s="1"/>
      <c r="Y220" s="2"/>
      <c r="AB220" s="8"/>
      <c r="AJ220" s="11"/>
    </row>
    <row r="221" spans="1:36" x14ac:dyDescent="0.3">
      <c r="A221" s="11"/>
      <c r="T221" s="1"/>
      <c r="U221" s="1"/>
      <c r="V221" s="1"/>
      <c r="Y221" s="2"/>
      <c r="AB221" s="8"/>
      <c r="AJ221" s="11"/>
    </row>
    <row r="222" spans="1:36" x14ac:dyDescent="0.3">
      <c r="A222" s="11"/>
      <c r="T222" s="1"/>
      <c r="U222" s="1"/>
      <c r="V222" s="1"/>
      <c r="Y222" s="2"/>
      <c r="AB222" s="8"/>
      <c r="AJ222" s="11"/>
    </row>
    <row r="223" spans="1:36" x14ac:dyDescent="0.3">
      <c r="A223" s="11"/>
      <c r="T223" s="1"/>
      <c r="U223" s="1"/>
      <c r="V223" s="1"/>
      <c r="Y223" s="2"/>
      <c r="AB223" s="8"/>
      <c r="AJ223" s="11"/>
    </row>
    <row r="224" spans="1:36" x14ac:dyDescent="0.3">
      <c r="A224" s="11"/>
      <c r="T224" s="1"/>
      <c r="U224" s="1"/>
      <c r="V224" s="1"/>
      <c r="Y224" s="2"/>
      <c r="AB224" s="8"/>
      <c r="AJ224" s="11"/>
    </row>
    <row r="225" spans="1:36" x14ac:dyDescent="0.3">
      <c r="A225" s="11"/>
      <c r="T225" s="1"/>
      <c r="U225" s="1"/>
      <c r="V225" s="1"/>
      <c r="Y225" s="2"/>
      <c r="AB225" s="8"/>
      <c r="AJ225" s="11"/>
    </row>
    <row r="226" spans="1:36" x14ac:dyDescent="0.3">
      <c r="A226" s="11"/>
      <c r="T226" s="1"/>
      <c r="U226" s="1"/>
      <c r="V226" s="1"/>
      <c r="Y226" s="2"/>
      <c r="AB226" s="8"/>
      <c r="AJ226" s="11"/>
    </row>
    <row r="227" spans="1:36" x14ac:dyDescent="0.3">
      <c r="A227" s="11"/>
      <c r="T227" s="1"/>
      <c r="U227" s="1"/>
      <c r="V227" s="1"/>
      <c r="Y227" s="2"/>
      <c r="AB227" s="8"/>
      <c r="AJ227" s="11"/>
    </row>
    <row r="228" spans="1:36" x14ac:dyDescent="0.3">
      <c r="A228" s="11"/>
      <c r="T228" s="1"/>
      <c r="U228" s="1"/>
      <c r="V228" s="1"/>
      <c r="Y228" s="2"/>
      <c r="AB228" s="8"/>
      <c r="AJ228" s="11"/>
    </row>
    <row r="229" spans="1:36" x14ac:dyDescent="0.3">
      <c r="A229" s="11"/>
      <c r="T229" s="1"/>
      <c r="U229" s="1"/>
      <c r="V229" s="1"/>
      <c r="Y229" s="2"/>
      <c r="AB229" s="8"/>
      <c r="AJ229" s="11"/>
    </row>
    <row r="230" spans="1:36" x14ac:dyDescent="0.3">
      <c r="A230" s="11"/>
      <c r="T230" s="1"/>
      <c r="U230" s="1"/>
      <c r="V230" s="1"/>
      <c r="Y230" s="2"/>
      <c r="AB230" s="8"/>
      <c r="AJ230" s="11"/>
    </row>
    <row r="231" spans="1:36" x14ac:dyDescent="0.3">
      <c r="A231" s="11"/>
      <c r="T231" s="1"/>
      <c r="U231" s="1"/>
      <c r="V231" s="1"/>
      <c r="Y231" s="2"/>
      <c r="AB231" s="8"/>
      <c r="AJ231" s="11"/>
    </row>
    <row r="232" spans="1:36" x14ac:dyDescent="0.3">
      <c r="A232" s="11"/>
      <c r="T232" s="1"/>
      <c r="U232" s="1"/>
      <c r="V232" s="1"/>
      <c r="Y232" s="2"/>
      <c r="AB232" s="8"/>
      <c r="AJ232" s="11"/>
    </row>
    <row r="233" spans="1:36" x14ac:dyDescent="0.3">
      <c r="A233" s="11"/>
      <c r="T233" s="1"/>
      <c r="U233" s="1"/>
      <c r="V233" s="1"/>
      <c r="Y233" s="2"/>
      <c r="AB233" s="8"/>
      <c r="AJ233" s="11"/>
    </row>
    <row r="234" spans="1:36" x14ac:dyDescent="0.3">
      <c r="A234" s="11"/>
      <c r="T234" s="1"/>
      <c r="U234" s="1"/>
      <c r="V234" s="1"/>
      <c r="Y234" s="2"/>
      <c r="AB234" s="8"/>
      <c r="AJ234" s="11"/>
    </row>
    <row r="235" spans="1:36" x14ac:dyDescent="0.3">
      <c r="A235" s="11"/>
      <c r="T235" s="1"/>
      <c r="U235" s="1"/>
      <c r="V235" s="1"/>
      <c r="Y235" s="2"/>
      <c r="AB235" s="8"/>
      <c r="AJ235" s="11"/>
    </row>
    <row r="236" spans="1:36" x14ac:dyDescent="0.3">
      <c r="A236" s="11"/>
      <c r="T236" s="1"/>
      <c r="U236" s="1"/>
      <c r="V236" s="1"/>
      <c r="Y236" s="2"/>
      <c r="AB236" s="8"/>
      <c r="AJ236" s="11"/>
    </row>
    <row r="237" spans="1:36" x14ac:dyDescent="0.3">
      <c r="A237" s="11"/>
      <c r="T237" s="1"/>
      <c r="U237" s="1"/>
      <c r="V237" s="1"/>
      <c r="Y237" s="2"/>
      <c r="AB237" s="8"/>
      <c r="AJ237" s="11"/>
    </row>
    <row r="238" spans="1:36" x14ac:dyDescent="0.3">
      <c r="A238" s="11"/>
      <c r="T238" s="1"/>
      <c r="U238" s="1"/>
      <c r="V238" s="1"/>
      <c r="Y238" s="2"/>
      <c r="AB238" s="8"/>
      <c r="AJ238" s="11"/>
    </row>
    <row r="239" spans="1:36" x14ac:dyDescent="0.3">
      <c r="A239" s="11"/>
      <c r="T239" s="1"/>
      <c r="U239" s="1"/>
      <c r="V239" s="1"/>
      <c r="Y239" s="2"/>
      <c r="AB239" s="8"/>
      <c r="AJ239" s="11"/>
    </row>
    <row r="240" spans="1:36" x14ac:dyDescent="0.3">
      <c r="A240" s="11"/>
      <c r="T240" s="1"/>
      <c r="U240" s="1"/>
      <c r="V240" s="1"/>
      <c r="Y240" s="2"/>
      <c r="AB240" s="8"/>
      <c r="AJ240" s="11"/>
    </row>
    <row r="241" spans="1:53" x14ac:dyDescent="0.3">
      <c r="A241" s="11"/>
      <c r="T241" s="1"/>
      <c r="U241" s="1"/>
      <c r="V241" s="1"/>
      <c r="Y241" s="2"/>
      <c r="AB241" s="8"/>
      <c r="AJ241" s="11"/>
    </row>
    <row r="242" spans="1:53" x14ac:dyDescent="0.3">
      <c r="A242" s="11"/>
      <c r="T242" s="1"/>
      <c r="U242" s="1"/>
      <c r="V242" s="1"/>
      <c r="Y242" s="2"/>
      <c r="AB242" s="8"/>
      <c r="AJ242" s="11"/>
    </row>
    <row r="243" spans="1:53" x14ac:dyDescent="0.3">
      <c r="A243" s="11"/>
      <c r="T243" s="1"/>
      <c r="U243" s="1"/>
      <c r="V243" s="1"/>
      <c r="Y243" s="2"/>
      <c r="AB243" s="8"/>
      <c r="AJ243" s="11"/>
    </row>
    <row r="244" spans="1:53" x14ac:dyDescent="0.3">
      <c r="A244" s="11"/>
      <c r="T244" s="1"/>
      <c r="U244" s="1"/>
      <c r="V244" s="1"/>
      <c r="Y244" s="2"/>
      <c r="AB244" s="8"/>
      <c r="AJ244" s="11"/>
    </row>
    <row r="245" spans="1:53" x14ac:dyDescent="0.3">
      <c r="A245" s="11"/>
      <c r="T245" s="1"/>
      <c r="U245" s="1"/>
      <c r="V245" s="1"/>
      <c r="Y245" s="2"/>
      <c r="AB245" s="8"/>
      <c r="AJ245" s="11"/>
    </row>
    <row r="246" spans="1:53" x14ac:dyDescent="0.3">
      <c r="A246" s="11"/>
      <c r="T246" s="1"/>
      <c r="U246" s="1"/>
      <c r="V246" s="1"/>
      <c r="Y246" s="2"/>
      <c r="AB246" s="8"/>
      <c r="AJ246" s="11"/>
    </row>
    <row r="247" spans="1:53" x14ac:dyDescent="0.3">
      <c r="A247" s="11"/>
      <c r="T247" s="1"/>
      <c r="U247" s="1"/>
      <c r="V247" s="1"/>
      <c r="Y247" s="2"/>
      <c r="AB247" s="8"/>
      <c r="AJ247" s="11"/>
    </row>
    <row r="248" spans="1:53" x14ac:dyDescent="0.3">
      <c r="A248" s="11"/>
      <c r="T248" s="1"/>
      <c r="U248" s="1"/>
      <c r="V248" s="1"/>
      <c r="Y248" s="2"/>
      <c r="AB248" s="8"/>
      <c r="AJ248" s="11"/>
    </row>
    <row r="249" spans="1:53" x14ac:dyDescent="0.3">
      <c r="A249" s="11"/>
      <c r="T249" s="1"/>
      <c r="U249" s="1"/>
      <c r="V249" s="1"/>
      <c r="Y249" s="2"/>
      <c r="AB249" s="8"/>
      <c r="AJ249" s="11"/>
    </row>
    <row r="250" spans="1:53" x14ac:dyDescent="0.3">
      <c r="A250" s="11"/>
      <c r="T250" s="1"/>
      <c r="U250" s="1"/>
      <c r="V250" s="1"/>
      <c r="Y250" s="2"/>
      <c r="AB250" s="8"/>
      <c r="AJ250" s="11"/>
    </row>
    <row r="251" spans="1:53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</row>
    <row r="252" spans="1:53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</row>
    <row r="253" spans="1:53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1"/>
      <c r="R253" s="11"/>
      <c r="S253" s="11"/>
      <c r="T253" s="14"/>
      <c r="U253" s="14"/>
      <c r="V253" s="14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</row>
    <row r="254" spans="1:53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</row>
    <row r="255" spans="1:53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</row>
    <row r="256" spans="1:53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W256" s="11"/>
      <c r="AX256" s="11"/>
      <c r="AY256" s="11"/>
      <c r="AZ256" s="11"/>
      <c r="BA256" s="11"/>
    </row>
    <row r="257" spans="1:53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W257" s="11"/>
      <c r="AX257" s="11"/>
      <c r="AY257" s="11"/>
      <c r="AZ257" s="11"/>
      <c r="BA257" s="11"/>
    </row>
    <row r="258" spans="1:53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W258" s="11"/>
      <c r="AX258" s="11"/>
      <c r="AY258" s="11"/>
      <c r="AZ258" s="11"/>
      <c r="BA258" s="11"/>
    </row>
    <row r="259" spans="1:53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W259" s="11"/>
      <c r="AX259" s="11"/>
      <c r="AY259" s="11"/>
      <c r="AZ259" s="11"/>
      <c r="BA259" s="11"/>
    </row>
    <row r="260" spans="1:53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W260" s="11"/>
      <c r="AX260" s="11"/>
      <c r="AY260" s="11"/>
      <c r="AZ260" s="11"/>
      <c r="BA260" s="11"/>
    </row>
    <row r="261" spans="1:53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W261" s="11"/>
      <c r="AX261" s="11"/>
      <c r="AY261" s="11"/>
      <c r="AZ261" s="11"/>
      <c r="BA261" s="11"/>
    </row>
    <row r="262" spans="1:53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W262" s="11"/>
      <c r="AX262" s="11"/>
      <c r="AY262" s="11"/>
      <c r="AZ262" s="11"/>
      <c r="BA262" s="11"/>
    </row>
    <row r="263" spans="1:53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W263" s="11"/>
      <c r="AX263" s="11"/>
      <c r="AY263" s="11"/>
      <c r="AZ263" s="11"/>
      <c r="BA263" s="11"/>
    </row>
    <row r="264" spans="1:53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W264" s="11"/>
      <c r="AX264" s="11"/>
      <c r="AY264" s="11"/>
      <c r="AZ264" s="11"/>
      <c r="BA264" s="11"/>
    </row>
    <row r="265" spans="1:53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W265" s="11"/>
      <c r="AX265" s="11"/>
      <c r="AY265" s="11"/>
      <c r="AZ265" s="11"/>
      <c r="BA265" s="11"/>
    </row>
    <row r="266" spans="1:53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W266" s="11"/>
      <c r="AX266" s="11"/>
      <c r="AY266" s="11"/>
      <c r="AZ266" s="11"/>
      <c r="BA266" s="11"/>
    </row>
    <row r="267" spans="1:53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W267" s="11"/>
      <c r="AX267" s="11"/>
      <c r="AY267" s="11"/>
      <c r="AZ267" s="11"/>
      <c r="BA267" s="11"/>
    </row>
    <row r="268" spans="1:53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W268" s="11"/>
      <c r="AX268" s="11"/>
      <c r="AY268" s="11"/>
      <c r="AZ268" s="11"/>
      <c r="BA268" s="11"/>
    </row>
    <row r="269" spans="1:53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W269" s="11"/>
      <c r="AX269" s="11"/>
      <c r="AY269" s="11"/>
      <c r="AZ269" s="11"/>
      <c r="BA269" s="11"/>
    </row>
    <row r="270" spans="1:53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W270" s="11"/>
      <c r="AX270" s="11"/>
      <c r="AY270" s="11"/>
      <c r="AZ270" s="11"/>
      <c r="BA270" s="11"/>
    </row>
    <row r="271" spans="1:53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W271" s="11"/>
      <c r="AX271" s="11"/>
      <c r="AY271" s="11"/>
      <c r="AZ271" s="11"/>
      <c r="BA271" s="11"/>
    </row>
    <row r="272" spans="1:53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W272" s="11"/>
      <c r="AX272" s="11"/>
      <c r="AY272" s="11"/>
      <c r="AZ272" s="11"/>
      <c r="BA272" s="11"/>
    </row>
    <row r="273" spans="1:53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W273" s="11"/>
      <c r="AX273" s="11"/>
      <c r="AY273" s="11"/>
      <c r="AZ273" s="11"/>
      <c r="BA273" s="11"/>
    </row>
    <row r="274" spans="1:53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W274" s="11"/>
      <c r="AX274" s="11"/>
      <c r="AY274" s="11"/>
      <c r="AZ274" s="11"/>
      <c r="BA274" s="11"/>
    </row>
    <row r="275" spans="1:53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W275" s="11"/>
      <c r="AX275" s="11"/>
      <c r="AY275" s="11"/>
      <c r="AZ275" s="11"/>
      <c r="BA275" s="11"/>
    </row>
    <row r="276" spans="1:53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W276" s="11"/>
      <c r="AX276" s="11"/>
      <c r="AY276" s="11"/>
      <c r="AZ276" s="11"/>
      <c r="BA276" s="11"/>
    </row>
    <row r="277" spans="1:53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W277" s="11"/>
      <c r="AX277" s="11"/>
      <c r="AY277" s="11"/>
      <c r="AZ277" s="11"/>
      <c r="BA277" s="11"/>
    </row>
    <row r="278" spans="1:53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W278" s="11"/>
      <c r="AX278" s="11"/>
      <c r="AY278" s="11"/>
      <c r="AZ278" s="11"/>
      <c r="BA278" s="11"/>
    </row>
    <row r="279" spans="1:53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W279" s="11"/>
      <c r="AX279" s="11"/>
      <c r="AY279" s="11"/>
      <c r="AZ279" s="11"/>
      <c r="BA279" s="11"/>
    </row>
    <row r="280" spans="1:53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W280" s="11"/>
      <c r="AX280" s="11"/>
      <c r="AY280" s="11"/>
      <c r="AZ280" s="11"/>
      <c r="BA280" s="11"/>
    </row>
    <row r="281" spans="1:53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W281" s="11"/>
      <c r="AX281" s="11"/>
      <c r="AY281" s="11"/>
      <c r="AZ281" s="11"/>
      <c r="BA281" s="11"/>
    </row>
    <row r="282" spans="1:53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W282" s="11"/>
      <c r="AX282" s="11"/>
      <c r="AY282" s="11"/>
      <c r="AZ282" s="11"/>
      <c r="BA282" s="11"/>
    </row>
    <row r="283" spans="1:53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W283" s="11"/>
      <c r="AX283" s="11"/>
      <c r="AY283" s="11"/>
      <c r="AZ283" s="11"/>
      <c r="BA283" s="11"/>
    </row>
    <row r="284" spans="1:53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W284" s="11"/>
      <c r="AX284" s="11"/>
      <c r="AY284" s="11"/>
      <c r="AZ284" s="11"/>
      <c r="BA284" s="11"/>
    </row>
    <row r="285" spans="1:53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W285" s="11"/>
      <c r="AX285" s="11"/>
      <c r="AY285" s="11"/>
      <c r="AZ285" s="11"/>
      <c r="BA285" s="11"/>
    </row>
    <row r="286" spans="1:53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W286" s="11"/>
      <c r="AX286" s="11"/>
      <c r="AY286" s="11"/>
      <c r="AZ286" s="11"/>
      <c r="BA286" s="11"/>
    </row>
    <row r="287" spans="1:53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W287" s="11"/>
      <c r="AX287" s="11"/>
      <c r="AY287" s="11"/>
      <c r="AZ287" s="11"/>
      <c r="BA287" s="11"/>
    </row>
    <row r="288" spans="1:53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W288" s="11"/>
      <c r="AX288" s="11"/>
      <c r="AY288" s="11"/>
      <c r="AZ288" s="11"/>
      <c r="BA288" s="11"/>
    </row>
    <row r="289" spans="1:53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W289" s="11"/>
      <c r="AX289" s="11"/>
      <c r="AY289" s="11"/>
      <c r="AZ289" s="11"/>
      <c r="BA289" s="11"/>
    </row>
    <row r="290" spans="1:53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W290" s="11"/>
      <c r="AX290" s="11"/>
      <c r="AY290" s="11"/>
      <c r="AZ290" s="11"/>
      <c r="BA290" s="11"/>
    </row>
    <row r="291" spans="1:53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W291" s="11"/>
      <c r="AX291" s="11"/>
      <c r="AY291" s="11"/>
      <c r="AZ291" s="11"/>
      <c r="BA291" s="11"/>
    </row>
    <row r="292" spans="1:53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W292" s="11"/>
      <c r="AX292" s="11"/>
      <c r="AY292" s="11"/>
      <c r="AZ292" s="11"/>
      <c r="BA292" s="11"/>
    </row>
    <row r="293" spans="1:53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W293" s="11"/>
      <c r="AX293" s="11"/>
      <c r="AY293" s="11"/>
      <c r="AZ293" s="11"/>
      <c r="BA293" s="11"/>
    </row>
    <row r="294" spans="1:53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W294" s="11"/>
      <c r="AX294" s="11"/>
      <c r="AY294" s="11"/>
      <c r="AZ294" s="11"/>
      <c r="BA294" s="11"/>
    </row>
    <row r="295" spans="1:53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W295" s="11"/>
      <c r="AX295" s="11"/>
      <c r="AY295" s="11"/>
      <c r="AZ295" s="11"/>
      <c r="BA295" s="11"/>
    </row>
    <row r="296" spans="1:53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W296" s="11"/>
      <c r="AX296" s="11"/>
      <c r="AY296" s="11"/>
      <c r="AZ296" s="11"/>
      <c r="BA296" s="11"/>
    </row>
    <row r="297" spans="1:53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W297" s="11"/>
      <c r="AX297" s="11"/>
      <c r="AY297" s="11"/>
      <c r="AZ297" s="11"/>
      <c r="BA297" s="11"/>
    </row>
    <row r="298" spans="1:53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W298" s="11"/>
      <c r="AX298" s="11"/>
      <c r="AY298" s="11"/>
      <c r="AZ298" s="11"/>
      <c r="BA298" s="11"/>
    </row>
    <row r="299" spans="1:53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W299" s="11"/>
      <c r="AX299" s="11"/>
      <c r="AY299" s="11"/>
      <c r="AZ299" s="11"/>
      <c r="BA299" s="11"/>
    </row>
    <row r="300" spans="1:53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W300" s="11"/>
      <c r="AX300" s="11"/>
      <c r="AY300" s="11"/>
      <c r="AZ300" s="11"/>
      <c r="BA300" s="11"/>
    </row>
    <row r="301" spans="1:53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W301" s="11"/>
      <c r="AX301" s="11"/>
      <c r="AY301" s="11"/>
      <c r="AZ301" s="11"/>
      <c r="BA301" s="11"/>
    </row>
    <row r="302" spans="1:53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W302" s="11"/>
      <c r="AX302" s="11"/>
      <c r="AY302" s="11"/>
      <c r="AZ302" s="11"/>
      <c r="BA302" s="11"/>
    </row>
    <row r="303" spans="1:53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W303" s="11"/>
      <c r="AX303" s="11"/>
      <c r="AY303" s="11"/>
      <c r="AZ303" s="11"/>
      <c r="BA303" s="11"/>
    </row>
    <row r="304" spans="1:53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48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48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48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48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48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48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48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48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48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48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48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48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48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48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48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</row>
    <row r="400" spans="1:48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</row>
    <row r="401" spans="1:48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</row>
    <row r="402" spans="1:48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</row>
    <row r="403" spans="1:48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</row>
    <row r="404" spans="1:48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</row>
    <row r="405" spans="1:48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</row>
    <row r="406" spans="1:48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</row>
    <row r="407" spans="1:48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</row>
    <row r="408" spans="1:48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</row>
    <row r="409" spans="1:48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</row>
    <row r="410" spans="1:48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</row>
    <row r="411" spans="1:48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</row>
    <row r="412" spans="1:48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</row>
    <row r="413" spans="1:48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</row>
    <row r="414" spans="1:48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</row>
    <row r="415" spans="1:48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</row>
    <row r="416" spans="1:48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</row>
    <row r="417" spans="1:48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</row>
    <row r="418" spans="1:48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</row>
    <row r="419" spans="1:48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</row>
    <row r="420" spans="1:48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</row>
    <row r="421" spans="1:48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</row>
    <row r="422" spans="1:48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</row>
    <row r="423" spans="1:48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</row>
    <row r="424" spans="1:48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</row>
    <row r="425" spans="1:48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</row>
    <row r="426" spans="1:48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</row>
    <row r="427" spans="1:48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</row>
    <row r="428" spans="1:48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</row>
    <row r="429" spans="1:48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</row>
    <row r="430" spans="1:48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</row>
    <row r="431" spans="1:48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</row>
    <row r="432" spans="1:48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</row>
    <row r="433" spans="1:48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</row>
    <row r="434" spans="1:48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</row>
    <row r="435" spans="1:48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</row>
    <row r="436" spans="1:48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</row>
    <row r="437" spans="1:48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</row>
    <row r="438" spans="1:48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</row>
    <row r="439" spans="1:48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</row>
    <row r="440" spans="1:48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</row>
    <row r="441" spans="1:48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</row>
    <row r="442" spans="1:48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</row>
    <row r="443" spans="1:48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</row>
    <row r="444" spans="1:48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</row>
    <row r="445" spans="1:48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</row>
    <row r="446" spans="1:48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</row>
    <row r="447" spans="1:48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</row>
    <row r="448" spans="1:48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</row>
    <row r="449" spans="1:48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</row>
    <row r="450" spans="1:48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</row>
    <row r="451" spans="1:48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</row>
    <row r="452" spans="1:48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</row>
    <row r="453" spans="1:48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</row>
    <row r="454" spans="1:48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</row>
    <row r="455" spans="1:48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</row>
    <row r="456" spans="1:48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</row>
    <row r="457" spans="1:48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</row>
    <row r="458" spans="1:48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</row>
    <row r="459" spans="1:48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</row>
    <row r="460" spans="1:48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</row>
    <row r="461" spans="1:48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</row>
    <row r="462" spans="1:48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</row>
    <row r="463" spans="1:48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</row>
    <row r="464" spans="1:48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</row>
    <row r="465" spans="1:48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</row>
    <row r="466" spans="1:48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</row>
    <row r="467" spans="1:48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</row>
    <row r="468" spans="1:48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</row>
    <row r="469" spans="1:48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</row>
    <row r="470" spans="1:48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</row>
    <row r="471" spans="1:48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</row>
    <row r="472" spans="1:48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</row>
    <row r="473" spans="1:48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</row>
    <row r="474" spans="1:48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</row>
    <row r="475" spans="1:48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</row>
    <row r="476" spans="1:48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</row>
    <row r="477" spans="1:48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</row>
    <row r="478" spans="1:48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</row>
    <row r="479" spans="1:48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</row>
    <row r="480" spans="1:48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</row>
    <row r="481" spans="1:48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</row>
    <row r="482" spans="1:48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</row>
    <row r="483" spans="1:48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</row>
    <row r="484" spans="1:48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</row>
    <row r="485" spans="1:48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</row>
    <row r="486" spans="1:48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</row>
    <row r="487" spans="1:48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</row>
    <row r="488" spans="1:48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</row>
    <row r="489" spans="1:48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</row>
    <row r="490" spans="1:48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</row>
    <row r="491" spans="1:48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</row>
    <row r="492" spans="1:48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</row>
    <row r="493" spans="1:48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</row>
    <row r="494" spans="1:48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D884-57A8-4C0F-A422-409260D3EF67}">
  <dimension ref="A1:BA494"/>
  <sheetViews>
    <sheetView tabSelected="1" topLeftCell="A50" workbookViewId="0">
      <selection activeCell="V83" sqref="V83"/>
    </sheetView>
  </sheetViews>
  <sheetFormatPr defaultRowHeight="14.4" x14ac:dyDescent="0.3"/>
  <cols>
    <col min="1" max="1" width="12.109375" customWidth="1"/>
    <col min="2" max="2" width="11.109375" customWidth="1"/>
    <col min="14" max="16" width="9.5546875" bestFit="1" customWidth="1"/>
    <col min="26" max="27" width="11.109375" customWidth="1"/>
    <col min="28" max="28" width="12.33203125" customWidth="1"/>
    <col min="29" max="29" width="12.44140625" customWidth="1"/>
    <col min="30" max="30" width="10" customWidth="1"/>
    <col min="32" max="33" width="10.6640625" customWidth="1"/>
    <col min="34" max="34" width="11.109375" customWidth="1"/>
    <col min="39" max="39" width="10.109375" customWidth="1"/>
  </cols>
  <sheetData>
    <row r="1" spans="1:43" x14ac:dyDescent="0.3">
      <c r="A1" t="s">
        <v>47</v>
      </c>
      <c r="B1" s="15">
        <v>7103050673</v>
      </c>
      <c r="T1" t="s">
        <v>22</v>
      </c>
      <c r="V1">
        <v>0.35149999999999998</v>
      </c>
    </row>
    <row r="2" spans="1:43" x14ac:dyDescent="0.3">
      <c r="B2" s="15"/>
      <c r="T2" t="s">
        <v>23</v>
      </c>
      <c r="V2" s="5">
        <v>1</v>
      </c>
    </row>
    <row r="3" spans="1:43" x14ac:dyDescent="0.3">
      <c r="T3" t="s">
        <v>50</v>
      </c>
      <c r="V3">
        <f>+((65-0.04)*(25-0.04)-2*(2-0.02)^2)*(9.5-0.04)/((65*25-2*2^2)*9.5)</f>
        <v>0.99367152738990339</v>
      </c>
      <c r="AE3" t="s">
        <v>19</v>
      </c>
      <c r="AF3" s="1">
        <f>65-0.1</f>
        <v>64.900000000000006</v>
      </c>
      <c r="AG3" s="1">
        <f>25-0.1</f>
        <v>24.9</v>
      </c>
      <c r="AH3" s="1">
        <f>9.5-0.05</f>
        <v>9.4499999999999993</v>
      </c>
      <c r="AJ3" s="1"/>
    </row>
    <row r="4" spans="1:43" x14ac:dyDescent="0.3">
      <c r="B4" t="s">
        <v>19</v>
      </c>
      <c r="C4" s="4">
        <f t="shared" ref="C4:J4" si="0">+MIN(C11:C1000)</f>
        <v>-1E-4</v>
      </c>
      <c r="D4" s="4">
        <f t="shared" si="0"/>
        <v>-1.2E-4</v>
      </c>
      <c r="E4" s="4">
        <f t="shared" si="0"/>
        <v>-2.3000000000000001E-4</v>
      </c>
      <c r="F4" s="4">
        <f t="shared" si="0"/>
        <v>-2.3000000000000001E-4</v>
      </c>
      <c r="G4" s="4">
        <f t="shared" si="0"/>
        <v>5.5700000000000003E-3</v>
      </c>
      <c r="H4" s="4">
        <f t="shared" si="0"/>
        <v>-5.62E-3</v>
      </c>
      <c r="I4" s="4">
        <f t="shared" si="0"/>
        <v>-1.42E-3</v>
      </c>
      <c r="J4" s="4">
        <f t="shared" si="0"/>
        <v>1.2700000000000001E-3</v>
      </c>
      <c r="M4" t="s">
        <v>19</v>
      </c>
      <c r="N4" s="12">
        <f>+MIN(N11:N1000)</f>
        <v>-0.31634999999999996</v>
      </c>
      <c r="O4" s="12">
        <f>+MIN(O11:O1000)</f>
        <v>-0.80845</v>
      </c>
      <c r="P4" s="12">
        <f>+MIN(P11:P1000)</f>
        <v>19.57855</v>
      </c>
      <c r="Q4" s="12">
        <f>+MIN(Q11:Q1000)</f>
        <v>19.58426813939252</v>
      </c>
      <c r="R4" s="6">
        <f>+Q4/Q5-1</f>
        <v>-4.7503625263534133E-3</v>
      </c>
      <c r="T4" t="s">
        <v>24</v>
      </c>
      <c r="U4" s="6">
        <f>-0.085/100</f>
        <v>-8.5000000000000006E-4</v>
      </c>
      <c r="Y4" s="9">
        <f>+MIN(Y11:Y1000)</f>
        <v>-2.8678936526789212E-3</v>
      </c>
      <c r="Z4" s="6">
        <f>+Y4/Y5-1</f>
        <v>-1.0022872138952901</v>
      </c>
      <c r="AA4" s="8"/>
      <c r="AB4" s="10">
        <f>+MIN(AB11:AB1000)</f>
        <v>-0.1176470588235294</v>
      </c>
      <c r="AC4" s="8"/>
      <c r="AD4" s="8"/>
      <c r="AE4" t="s">
        <v>20</v>
      </c>
      <c r="AF4" s="1">
        <f>65+0.1</f>
        <v>65.099999999999994</v>
      </c>
      <c r="AG4" s="1">
        <f>25+0.1</f>
        <v>25.1</v>
      </c>
      <c r="AH4" s="1">
        <f>9.5+0.05</f>
        <v>9.5500000000000007</v>
      </c>
      <c r="AJ4" s="1"/>
    </row>
    <row r="5" spans="1:43" x14ac:dyDescent="0.3">
      <c r="B5" t="s">
        <v>21</v>
      </c>
      <c r="C5" s="4">
        <f t="shared" ref="C5:J5" si="1">+AVERAGE(C11:C1000)</f>
        <v>-5.6923076923076958E-6</v>
      </c>
      <c r="D5" s="4">
        <f t="shared" si="1"/>
        <v>-1.2307692307692303E-6</v>
      </c>
      <c r="E5" s="4">
        <f t="shared" si="1"/>
        <v>-2.2153846153846147E-5</v>
      </c>
      <c r="F5" s="4">
        <f t="shared" si="1"/>
        <v>1.984615384615384E-5</v>
      </c>
      <c r="G5" s="4">
        <f t="shared" si="1"/>
        <v>5.5984615384615365E-3</v>
      </c>
      <c r="H5" s="4">
        <f t="shared" si="1"/>
        <v>-5.5938461538461506E-3</v>
      </c>
      <c r="I5" s="4">
        <f t="shared" si="1"/>
        <v>-1.3500000000000001E-3</v>
      </c>
      <c r="J5" s="4">
        <f t="shared" si="1"/>
        <v>1.3587692307692307E-3</v>
      </c>
      <c r="M5" t="s">
        <v>21</v>
      </c>
      <c r="N5" s="12">
        <f>+AVERAGE(N11:N1000)</f>
        <v>-7.8411538461538519E-3</v>
      </c>
      <c r="O5" s="12">
        <f>+AVERAGE(O11:O1000)</f>
        <v>-7.3815000000000006E-2</v>
      </c>
      <c r="P5" s="12">
        <f>+AVERAGE(P11:P1000)</f>
        <v>19.670480769230764</v>
      </c>
      <c r="Q5" s="12">
        <f>+AVERAGE(Q11:Q1000)</f>
        <v>19.677744559752323</v>
      </c>
      <c r="R5" s="6"/>
      <c r="T5" t="s">
        <v>25</v>
      </c>
      <c r="U5">
        <v>7.5650000000000004</v>
      </c>
      <c r="Y5" s="9">
        <f>+AVERAGE(Y11:Y1000)</f>
        <v>1.2538808279297895</v>
      </c>
      <c r="Z5" s="6"/>
      <c r="AA5" s="8"/>
      <c r="AB5" s="10">
        <f>+AVERAGE(AB11:AB1000)</f>
        <v>-4.916687644476574E-3</v>
      </c>
      <c r="AC5" s="8"/>
      <c r="AD5" s="8"/>
    </row>
    <row r="6" spans="1:43" x14ac:dyDescent="0.3">
      <c r="B6" t="s">
        <v>20</v>
      </c>
      <c r="C6" s="4">
        <f t="shared" ref="C6:J6" si="2">+MAX(C11:C1000)</f>
        <v>1.2E-4</v>
      </c>
      <c r="D6" s="4">
        <f t="shared" si="2"/>
        <v>9.0000000000000006E-5</v>
      </c>
      <c r="E6" s="4">
        <f t="shared" si="2"/>
        <v>2.4000000000000001E-4</v>
      </c>
      <c r="F6" s="4">
        <f t="shared" si="2"/>
        <v>2.3000000000000001E-4</v>
      </c>
      <c r="G6" s="4">
        <f t="shared" si="2"/>
        <v>5.62E-3</v>
      </c>
      <c r="H6" s="4">
        <f t="shared" si="2"/>
        <v>-5.5700000000000003E-3</v>
      </c>
      <c r="I6" s="4">
        <f t="shared" si="2"/>
        <v>-1.2800000000000001E-3</v>
      </c>
      <c r="J6" s="4">
        <f t="shared" si="2"/>
        <v>1.4400000000000001E-3</v>
      </c>
      <c r="M6" t="s">
        <v>20</v>
      </c>
      <c r="N6" s="12">
        <f>+MAX(N11:N1000)</f>
        <v>0.404225</v>
      </c>
      <c r="O6" s="12">
        <f>+MAX(O11:O1000)</f>
        <v>0.82602500000000001</v>
      </c>
      <c r="P6" s="12">
        <f>+MAX(P11:P1000)</f>
        <v>19.719149999999999</v>
      </c>
      <c r="Q6" s="12">
        <f>+MAX(Q11:Q1000)</f>
        <v>19.734596479168886</v>
      </c>
      <c r="R6" s="6">
        <f>+Q6/Q5-1</f>
        <v>2.889148156381971E-3</v>
      </c>
      <c r="T6" t="s">
        <v>26</v>
      </c>
      <c r="U6">
        <v>0.56000000000000005</v>
      </c>
      <c r="Y6" s="9">
        <f>+MAX(Y11:Y1000)</f>
        <v>1.3122559666049396</v>
      </c>
      <c r="Z6" s="6">
        <f>+Y6/Y5-1</f>
        <v>4.6555571610046753E-2</v>
      </c>
      <c r="AA6" s="8"/>
      <c r="AB6" s="10">
        <f>+MAX(AB11:AB1000)</f>
        <v>0.1115241635687732</v>
      </c>
      <c r="AC6" s="8"/>
      <c r="AD6" s="8"/>
    </row>
    <row r="7" spans="1:43" x14ac:dyDescent="0.3">
      <c r="T7" t="s">
        <v>27</v>
      </c>
      <c r="U7" s="3">
        <v>1.02</v>
      </c>
      <c r="AO7" t="s">
        <v>43</v>
      </c>
    </row>
    <row r="8" spans="1:43" x14ac:dyDescent="0.3">
      <c r="A8" t="s">
        <v>48</v>
      </c>
      <c r="T8" t="s">
        <v>39</v>
      </c>
      <c r="U8" s="3">
        <v>49478</v>
      </c>
      <c r="AF8" t="s">
        <v>49</v>
      </c>
      <c r="AO8">
        <f>+SUM(AO11:AO1001)</f>
        <v>0</v>
      </c>
    </row>
    <row r="9" spans="1:43" x14ac:dyDescent="0.3">
      <c r="A9" s="3" t="s">
        <v>53</v>
      </c>
      <c r="N9" t="s">
        <v>15</v>
      </c>
      <c r="T9" t="s">
        <v>40</v>
      </c>
      <c r="AF9" s="3" t="s">
        <v>54</v>
      </c>
    </row>
    <row r="10" spans="1:43" ht="43.2" x14ac:dyDescent="0.3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35</v>
      </c>
      <c r="L10" s="7" t="s">
        <v>45</v>
      </c>
      <c r="N10" t="s">
        <v>16</v>
      </c>
      <c r="O10" t="s">
        <v>17</v>
      </c>
      <c r="P10" t="s">
        <v>18</v>
      </c>
      <c r="Q10" t="s">
        <v>28</v>
      </c>
      <c r="R10" s="7" t="s">
        <v>41</v>
      </c>
      <c r="T10" t="s">
        <v>29</v>
      </c>
      <c r="U10" t="s">
        <v>30</v>
      </c>
      <c r="V10" t="s">
        <v>31</v>
      </c>
      <c r="W10" s="7" t="s">
        <v>32</v>
      </c>
      <c r="X10" s="7"/>
      <c r="Y10" t="s">
        <v>34</v>
      </c>
      <c r="Z10" s="7" t="s">
        <v>36</v>
      </c>
      <c r="AA10" s="7"/>
      <c r="AB10" s="7" t="s">
        <v>37</v>
      </c>
      <c r="AC10" s="7" t="s">
        <v>38</v>
      </c>
      <c r="AD10" s="7"/>
      <c r="AF10" t="s">
        <v>11</v>
      </c>
      <c r="AG10" t="s">
        <v>12</v>
      </c>
      <c r="AH10" t="s">
        <v>13</v>
      </c>
      <c r="AI10" t="s">
        <v>10</v>
      </c>
      <c r="AJ10" t="s">
        <v>0</v>
      </c>
      <c r="AK10" t="s">
        <v>46</v>
      </c>
      <c r="AL10" t="s">
        <v>14</v>
      </c>
      <c r="AM10" s="7" t="s">
        <v>33</v>
      </c>
      <c r="AO10" s="7" t="s">
        <v>42</v>
      </c>
      <c r="AQ10" s="7" t="s">
        <v>44</v>
      </c>
    </row>
    <row r="11" spans="1:43" x14ac:dyDescent="0.3">
      <c r="A11">
        <v>1</v>
      </c>
      <c r="B11">
        <v>255519</v>
      </c>
      <c r="C11">
        <v>-3.0000000000000001E-5</v>
      </c>
      <c r="D11">
        <v>4.0000000000000003E-5</v>
      </c>
      <c r="E11">
        <v>1.8000000000000001E-4</v>
      </c>
      <c r="F11">
        <v>-1.9000000000000001E-4</v>
      </c>
      <c r="G11">
        <v>5.62E-3</v>
      </c>
      <c r="H11">
        <v>-5.5900000000000004E-3</v>
      </c>
      <c r="I11">
        <v>-1.4E-3</v>
      </c>
      <c r="J11">
        <v>1.31E-3</v>
      </c>
      <c r="K11">
        <v>21.3</v>
      </c>
      <c r="L11">
        <v>1</v>
      </c>
      <c r="N11">
        <f t="shared" ref="N11:N74" si="3">+(C11-D11)/2*$V$1*$V$2*100^2</f>
        <v>-0.12302500000000001</v>
      </c>
      <c r="O11">
        <f t="shared" ref="O11:O74" si="4">+(E11-F11)/2*$V$1*$V$2*100^2</f>
        <v>0.65027499999999994</v>
      </c>
      <c r="P11">
        <f t="shared" ref="P11:P74" si="5">+(G11-H11)/2*$V$1*$V$2*100^2</f>
        <v>19.701574999999998</v>
      </c>
      <c r="Q11">
        <f>+IF(G11&gt;0,SQRT(N11^2+O11^2+P11^2),"")</f>
        <v>19.712687543987371</v>
      </c>
      <c r="R11">
        <f>+IF(G11&gt;0,IF(ABS(Q11/Q$5-1)&lt;=0.01,1,0),"")</f>
        <v>1</v>
      </c>
      <c r="T11" s="1">
        <f>+IF(G11&gt;0,ACOS(P11/SQRT(N11^2+O11^2+P11^2))/PI()*180,"")</f>
        <v>1.9239414960158034</v>
      </c>
      <c r="U11" s="1">
        <f>+IF(G11&gt;0,ATAN(N11/P11)/PI()*180,"")</f>
        <v>-0.35777452609721128</v>
      </c>
      <c r="V11" s="1">
        <f>+IF(G11&gt;0,ATAN(O11/P11)/PI()*180,"")</f>
        <v>1.8904322158039644</v>
      </c>
      <c r="W11">
        <f>+IF(G11&gt;0,IF(ABS(T11)&lt;1.14,1,0),"")</f>
        <v>0</v>
      </c>
      <c r="Y11" s="2">
        <f>+IF(G11&gt;0,Q11*U$5/AI11/V$3*(U$6+U$7)/(U$6+1)*(1+(20-K11)*U$4),"")</f>
        <v>1.3108686033970383</v>
      </c>
      <c r="Z11">
        <f>+IF(G11&gt;0,IF(Y11&gt;=1.3,1,0),"")</f>
        <v>1</v>
      </c>
      <c r="AB11" s="8">
        <f>+IF(G11&gt;0,(ABS(I11)-ABS(J11))/(ABS(I11)+ABS(J11))*2,"")</f>
        <v>6.6420664206642083E-2</v>
      </c>
      <c r="AC11">
        <f>+IF(G11&gt;0,IF(ABS(AB11)&lt;0.0254,1,0),"")</f>
        <v>0</v>
      </c>
      <c r="AF11">
        <v>65.018000000000001</v>
      </c>
      <c r="AG11">
        <v>25.004999999999999</v>
      </c>
      <c r="AH11">
        <v>9.4960000000000004</v>
      </c>
      <c r="AI11">
        <v>116.08199999999999</v>
      </c>
      <c r="AJ11" s="11">
        <v>1</v>
      </c>
      <c r="AK11" t="str">
        <f>+IF(A11-AJ11=0,"OK","ID NOT OK")</f>
        <v>OK</v>
      </c>
      <c r="AM11">
        <f>+IF(AF11&gt;=AF$3,IF(AF11&lt;=AF$4,IF(AG11&gt;=AG$3,IF(AG11&lt;=AG$4,IF(AH11&gt;=AH$3,IF(AH11&lt;=AH$4,1,0),0),0),0),0),0)</f>
        <v>1</v>
      </c>
      <c r="AO11">
        <f t="shared" ref="AO11:AO74" si="6">+IF(G11&gt;0,L11*R11*W11*Z11*AC11*AM11,"")</f>
        <v>0</v>
      </c>
      <c r="AQ11" t="str">
        <f>+IF(AO11=1,"",IF(AM11=0,"Dimensions",IF(Z11=0,"Remanence",IF(W11=0,"Orientation",IF(AC11=0,"Convergence",IF(L11=0,"Visual",IF(R11=0,"Dipole Moment")))))))</f>
        <v>Orientation</v>
      </c>
    </row>
    <row r="12" spans="1:43" x14ac:dyDescent="0.3">
      <c r="A12">
        <v>2</v>
      </c>
      <c r="B12">
        <v>255519</v>
      </c>
      <c r="C12">
        <v>-4.0000000000000003E-5</v>
      </c>
      <c r="D12">
        <v>3.0000000000000001E-5</v>
      </c>
      <c r="E12">
        <v>-1.4999999999999999E-4</v>
      </c>
      <c r="F12">
        <v>1.6000000000000001E-4</v>
      </c>
      <c r="G12">
        <v>5.6100000000000004E-3</v>
      </c>
      <c r="H12">
        <v>-5.5999999999999999E-3</v>
      </c>
      <c r="I12">
        <v>-1.2999999999999999E-3</v>
      </c>
      <c r="J12">
        <v>1.42E-3</v>
      </c>
      <c r="K12">
        <v>21.3</v>
      </c>
      <c r="L12">
        <v>1</v>
      </c>
      <c r="N12">
        <f t="shared" si="3"/>
        <v>-0.12302500000000001</v>
      </c>
      <c r="O12">
        <f t="shared" si="4"/>
        <v>-0.544825</v>
      </c>
      <c r="P12">
        <f t="shared" si="5"/>
        <v>19.701574999999998</v>
      </c>
      <c r="Q12">
        <f t="shared" ref="Q12:Q75" si="7">+IF(G12&gt;0,SQRT(N12^2+O12^2+P12^2),"")</f>
        <v>19.709490782662929</v>
      </c>
      <c r="R12">
        <f t="shared" ref="R12:R75" si="8">+IF(G12&gt;0,IF(ABS(Q12/Q$5-1)&lt;=0.01,1,0),"")</f>
        <v>1</v>
      </c>
      <c r="T12" s="1">
        <f t="shared" ref="T12:T75" si="9">+IF(G12&gt;0,ACOS(P12/SQRT(N12^2+O12^2+P12^2))/PI()*180,"")</f>
        <v>1.623907903019006</v>
      </c>
      <c r="U12" s="1">
        <f t="shared" ref="U12:U75" si="10">+IF(G12&gt;0,ATAN(N12/P12)/PI()*180,"")</f>
        <v>-0.35777452609721128</v>
      </c>
      <c r="V12" s="1">
        <f t="shared" ref="V12:V75" si="11">+IF(G12&gt;0,ATAN(O12/P12)/PI()*180,"")</f>
        <v>-1.5840469268981112</v>
      </c>
      <c r="W12">
        <f t="shared" ref="W12:W75" si="12">+IF(G12&gt;0,IF(ABS(T12)&lt;1.14,1,0),"")</f>
        <v>0</v>
      </c>
      <c r="Y12" s="2">
        <f t="shared" ref="Y12:Y75" si="13">+IF(G12&gt;0,Q12*U$5/AI12/V$3*(U$6+U$7)/(U$6+1)*(1+(20-K12)*U$4),"")</f>
        <v>1.3097195579011243</v>
      </c>
      <c r="Z12">
        <f t="shared" ref="Z12:Z75" si="14">+IF(G12&gt;0,IF(Y12&gt;=1.3,1,0),"")</f>
        <v>1</v>
      </c>
      <c r="AB12" s="8">
        <f t="shared" ref="AB12:AB75" si="15">+IF(G12&gt;0,(ABS(I12)-ABS(J12))/(ABS(I12)+ABS(J12))*2,"")</f>
        <v>-8.823529411764712E-2</v>
      </c>
      <c r="AC12">
        <f t="shared" ref="AC12:AC75" si="16">+IF(G12&gt;0,IF(ABS(AB12)&lt;0.0254,1,0),"")</f>
        <v>0</v>
      </c>
      <c r="AF12">
        <v>64.998999999999995</v>
      </c>
      <c r="AG12">
        <v>25.013999999999999</v>
      </c>
      <c r="AH12">
        <v>9.4969999999999999</v>
      </c>
      <c r="AI12">
        <v>116.16500000000001</v>
      </c>
      <c r="AJ12" s="11">
        <v>2</v>
      </c>
      <c r="AK12" t="str">
        <f t="shared" ref="AK12:AK75" si="17">+IF(A12-AJ12=0,"OK","ID NOT OK")</f>
        <v>OK</v>
      </c>
      <c r="AM12">
        <f t="shared" ref="AM12:AM75" si="18">+IF(AF12&gt;=AF$3,IF(AF12&lt;=AF$4,IF(AG12&gt;=AG$3,IF(AG12&lt;=AG$4,IF(AH12&gt;=AH$3,IF(AH12&lt;=AH$4,1,0),0),0),0),0),0)</f>
        <v>1</v>
      </c>
      <c r="AO12">
        <f t="shared" si="6"/>
        <v>0</v>
      </c>
      <c r="AQ12" t="str">
        <f t="shared" ref="AQ12:AQ75" si="19">+IF(AO12=1,"",IF(AM12=0,"Dimensions",IF(Z12=0,"Remanence",IF(W12=0,"Orientation",IF(AC12=0,"Convergence",IF(L12=0,"Visual",IF(R12=0,"Dipole Moment")))))))</f>
        <v>Orientation</v>
      </c>
    </row>
    <row r="13" spans="1:43" x14ac:dyDescent="0.3">
      <c r="A13">
        <v>3</v>
      </c>
      <c r="B13">
        <v>255519</v>
      </c>
      <c r="C13">
        <v>-4.0000000000000003E-5</v>
      </c>
      <c r="D13">
        <v>3.0000000000000001E-5</v>
      </c>
      <c r="E13">
        <v>1.2E-4</v>
      </c>
      <c r="F13">
        <v>-1.2E-4</v>
      </c>
      <c r="G13">
        <v>5.62E-3</v>
      </c>
      <c r="H13">
        <v>-5.5999999999999999E-3</v>
      </c>
      <c r="I13">
        <v>-1.41E-3</v>
      </c>
      <c r="J13">
        <v>1.2999999999999999E-3</v>
      </c>
      <c r="K13">
        <v>21.3</v>
      </c>
      <c r="L13">
        <v>1</v>
      </c>
      <c r="N13">
        <f t="shared" si="3"/>
        <v>-0.12302500000000001</v>
      </c>
      <c r="O13">
        <f t="shared" si="4"/>
        <v>0.42180000000000001</v>
      </c>
      <c r="P13">
        <f t="shared" si="5"/>
        <v>19.719149999999999</v>
      </c>
      <c r="Q13">
        <f t="shared" si="7"/>
        <v>19.724044390365911</v>
      </c>
      <c r="R13">
        <f t="shared" si="8"/>
        <v>1</v>
      </c>
      <c r="T13" s="1">
        <f t="shared" si="9"/>
        <v>1.2764327190240763</v>
      </c>
      <c r="U13" s="1">
        <f t="shared" si="10"/>
        <v>-0.35745566224836001</v>
      </c>
      <c r="V13" s="1">
        <f t="shared" si="11"/>
        <v>1.2253913023741121</v>
      </c>
      <c r="W13">
        <f t="shared" si="12"/>
        <v>0</v>
      </c>
      <c r="Y13" s="2">
        <f t="shared" si="13"/>
        <v>1.3111607190784533</v>
      </c>
      <c r="Z13">
        <f t="shared" si="14"/>
        <v>1</v>
      </c>
      <c r="AB13" s="8">
        <f t="shared" si="15"/>
        <v>8.1180811808118147E-2</v>
      </c>
      <c r="AC13">
        <f t="shared" si="16"/>
        <v>0</v>
      </c>
      <c r="AF13">
        <v>65.019000000000005</v>
      </c>
      <c r="AG13">
        <v>25.003</v>
      </c>
      <c r="AH13">
        <v>9.4979999999999993</v>
      </c>
      <c r="AI13">
        <v>116.123</v>
      </c>
      <c r="AJ13" s="11">
        <v>3</v>
      </c>
      <c r="AK13" t="str">
        <f t="shared" si="17"/>
        <v>OK</v>
      </c>
      <c r="AM13">
        <f t="shared" si="18"/>
        <v>1</v>
      </c>
      <c r="AO13">
        <f t="shared" si="6"/>
        <v>0</v>
      </c>
      <c r="AQ13" t="str">
        <f t="shared" si="19"/>
        <v>Orientation</v>
      </c>
    </row>
    <row r="14" spans="1:43" x14ac:dyDescent="0.3">
      <c r="A14">
        <v>4</v>
      </c>
      <c r="B14">
        <v>255519</v>
      </c>
      <c r="C14">
        <v>5.0000000000000002E-5</v>
      </c>
      <c r="D14">
        <v>-8.0000000000000007E-5</v>
      </c>
      <c r="E14">
        <v>1.6000000000000001E-4</v>
      </c>
      <c r="F14">
        <v>-1.8000000000000001E-4</v>
      </c>
      <c r="G14">
        <v>5.5799999999999999E-3</v>
      </c>
      <c r="H14">
        <v>-5.5999999999999999E-3</v>
      </c>
      <c r="I14">
        <v>-1.2899999999999999E-3</v>
      </c>
      <c r="J14">
        <v>1.42E-3</v>
      </c>
      <c r="K14">
        <v>21.3</v>
      </c>
      <c r="L14">
        <v>1</v>
      </c>
      <c r="N14">
        <f t="shared" si="3"/>
        <v>0.22847500000000001</v>
      </c>
      <c r="O14">
        <f t="shared" si="4"/>
        <v>0.59755000000000003</v>
      </c>
      <c r="P14">
        <f t="shared" si="5"/>
        <v>19.648849999999996</v>
      </c>
      <c r="Q14">
        <f t="shared" si="7"/>
        <v>19.659261765148376</v>
      </c>
      <c r="R14">
        <f t="shared" si="8"/>
        <v>1</v>
      </c>
      <c r="T14" s="1">
        <f t="shared" si="9"/>
        <v>1.8648133878041133</v>
      </c>
      <c r="U14" s="1">
        <f t="shared" si="10"/>
        <v>0.6661999701831417</v>
      </c>
      <c r="V14" s="1">
        <f t="shared" si="11"/>
        <v>1.7419108041893294</v>
      </c>
      <c r="W14">
        <f t="shared" si="12"/>
        <v>0</v>
      </c>
      <c r="Y14" s="2">
        <f t="shared" si="13"/>
        <v>1.3087025529127783</v>
      </c>
      <c r="Z14">
        <f t="shared" si="14"/>
        <v>1</v>
      </c>
      <c r="AB14" s="8">
        <f t="shared" si="15"/>
        <v>-9.5940959409594198E-2</v>
      </c>
      <c r="AC14">
        <f t="shared" si="16"/>
        <v>0</v>
      </c>
      <c r="AF14">
        <v>65.021000000000001</v>
      </c>
      <c r="AG14">
        <v>25.023</v>
      </c>
      <c r="AH14">
        <v>9.4909999999999997</v>
      </c>
      <c r="AI14">
        <v>115.959</v>
      </c>
      <c r="AJ14" s="11">
        <v>4</v>
      </c>
      <c r="AK14" t="str">
        <f t="shared" si="17"/>
        <v>OK</v>
      </c>
      <c r="AM14">
        <f t="shared" si="18"/>
        <v>1</v>
      </c>
      <c r="AO14">
        <f t="shared" si="6"/>
        <v>0</v>
      </c>
      <c r="AQ14" t="str">
        <f t="shared" si="19"/>
        <v>Orientation</v>
      </c>
    </row>
    <row r="15" spans="1:43" x14ac:dyDescent="0.3">
      <c r="A15">
        <v>5</v>
      </c>
      <c r="B15">
        <v>255519</v>
      </c>
      <c r="C15">
        <v>5.0000000000000002E-5</v>
      </c>
      <c r="D15">
        <v>-4.0000000000000003E-5</v>
      </c>
      <c r="E15">
        <v>-1.2999999999999999E-4</v>
      </c>
      <c r="F15">
        <v>1.2999999999999999E-4</v>
      </c>
      <c r="G15">
        <v>5.6100000000000004E-3</v>
      </c>
      <c r="H15">
        <v>-5.5900000000000004E-3</v>
      </c>
      <c r="I15">
        <v>-1.41E-3</v>
      </c>
      <c r="J15">
        <v>1.2999999999999999E-3</v>
      </c>
      <c r="K15">
        <v>21.3</v>
      </c>
      <c r="L15">
        <v>1</v>
      </c>
      <c r="N15">
        <f t="shared" si="3"/>
        <v>0.15817499999999998</v>
      </c>
      <c r="O15">
        <f t="shared" si="4"/>
        <v>-0.45694999999999997</v>
      </c>
      <c r="P15">
        <f t="shared" si="5"/>
        <v>19.684000000000005</v>
      </c>
      <c r="Q15">
        <f t="shared" si="7"/>
        <v>19.689938512680154</v>
      </c>
      <c r="R15">
        <f t="shared" si="8"/>
        <v>1</v>
      </c>
      <c r="T15" s="1">
        <f t="shared" si="9"/>
        <v>1.4072304057346103</v>
      </c>
      <c r="U15" s="1">
        <f t="shared" si="10"/>
        <v>0.46040260430133784</v>
      </c>
      <c r="V15" s="1">
        <f t="shared" si="11"/>
        <v>-1.3298417448969002</v>
      </c>
      <c r="W15">
        <f t="shared" si="12"/>
        <v>0</v>
      </c>
      <c r="Y15" s="2">
        <f t="shared" si="13"/>
        <v>1.3085103997732443</v>
      </c>
      <c r="Z15">
        <f t="shared" si="14"/>
        <v>1</v>
      </c>
      <c r="AB15" s="8">
        <f t="shared" si="15"/>
        <v>8.1180811808118147E-2</v>
      </c>
      <c r="AC15">
        <f t="shared" si="16"/>
        <v>0</v>
      </c>
      <c r="AF15">
        <v>65.010999999999996</v>
      </c>
      <c r="AG15">
        <v>25.013000000000002</v>
      </c>
      <c r="AH15">
        <v>9.5009999999999994</v>
      </c>
      <c r="AI15">
        <v>116.157</v>
      </c>
      <c r="AJ15" s="11">
        <v>5</v>
      </c>
      <c r="AK15" t="str">
        <f t="shared" si="17"/>
        <v>OK</v>
      </c>
      <c r="AM15">
        <f t="shared" si="18"/>
        <v>1</v>
      </c>
      <c r="AO15">
        <f t="shared" si="6"/>
        <v>0</v>
      </c>
      <c r="AQ15" t="str">
        <f t="shared" si="19"/>
        <v>Orientation</v>
      </c>
    </row>
    <row r="16" spans="1:43" x14ac:dyDescent="0.3">
      <c r="A16">
        <v>6</v>
      </c>
      <c r="B16">
        <v>255519</v>
      </c>
      <c r="C16">
        <v>-1.0000000000000001E-5</v>
      </c>
      <c r="D16">
        <v>1.0000000000000001E-5</v>
      </c>
      <c r="E16">
        <v>-5.0000000000000002E-5</v>
      </c>
      <c r="F16">
        <v>6.0000000000000002E-5</v>
      </c>
      <c r="G16">
        <v>5.6100000000000004E-3</v>
      </c>
      <c r="H16">
        <v>-5.5999999999999999E-3</v>
      </c>
      <c r="I16">
        <v>-1.2899999999999999E-3</v>
      </c>
      <c r="J16">
        <v>1.42E-3</v>
      </c>
      <c r="K16">
        <v>21.3</v>
      </c>
      <c r="L16">
        <v>1</v>
      </c>
      <c r="N16">
        <f t="shared" si="3"/>
        <v>-3.5150000000000001E-2</v>
      </c>
      <c r="O16">
        <f t="shared" si="4"/>
        <v>-0.19332499999999997</v>
      </c>
      <c r="P16">
        <f t="shared" si="5"/>
        <v>19.701574999999998</v>
      </c>
      <c r="Q16">
        <f t="shared" si="7"/>
        <v>19.702554848515202</v>
      </c>
      <c r="R16">
        <f t="shared" si="8"/>
        <v>1</v>
      </c>
      <c r="T16" s="1">
        <f t="shared" si="9"/>
        <v>0.5714228816328647</v>
      </c>
      <c r="U16" s="1">
        <f t="shared" si="10"/>
        <v>-0.1022225133285973</v>
      </c>
      <c r="V16" s="1">
        <f t="shared" si="11"/>
        <v>-0.56220637564815923</v>
      </c>
      <c r="W16">
        <f t="shared" si="12"/>
        <v>1</v>
      </c>
      <c r="Y16" s="2">
        <f t="shared" si="13"/>
        <v>1.3098111530869176</v>
      </c>
      <c r="Z16">
        <f t="shared" si="14"/>
        <v>1</v>
      </c>
      <c r="AB16" s="8">
        <f t="shared" si="15"/>
        <v>-9.5940959409594198E-2</v>
      </c>
      <c r="AC16">
        <f t="shared" si="16"/>
        <v>0</v>
      </c>
      <c r="AF16">
        <v>64.941000000000003</v>
      </c>
      <c r="AG16">
        <v>25.013000000000002</v>
      </c>
      <c r="AH16">
        <v>9.4990000000000006</v>
      </c>
      <c r="AI16">
        <v>116.116</v>
      </c>
      <c r="AJ16" s="11">
        <v>6</v>
      </c>
      <c r="AK16" t="str">
        <f t="shared" si="17"/>
        <v>OK</v>
      </c>
      <c r="AM16">
        <f t="shared" si="18"/>
        <v>1</v>
      </c>
      <c r="AO16">
        <f t="shared" si="6"/>
        <v>0</v>
      </c>
      <c r="AQ16" t="str">
        <f t="shared" si="19"/>
        <v>Convergence</v>
      </c>
    </row>
    <row r="17" spans="1:43" x14ac:dyDescent="0.3">
      <c r="A17">
        <v>7</v>
      </c>
      <c r="B17">
        <v>255519</v>
      </c>
      <c r="C17">
        <v>2.0000000000000002E-5</v>
      </c>
      <c r="D17">
        <v>-4.0000000000000003E-5</v>
      </c>
      <c r="E17">
        <v>1.7000000000000001E-4</v>
      </c>
      <c r="F17">
        <v>-1.7000000000000001E-4</v>
      </c>
      <c r="G17">
        <v>5.5700000000000003E-3</v>
      </c>
      <c r="H17">
        <v>-5.5700000000000003E-3</v>
      </c>
      <c r="I17">
        <v>-1.2800000000000001E-3</v>
      </c>
      <c r="J17">
        <v>1.41E-3</v>
      </c>
      <c r="K17">
        <v>21.3</v>
      </c>
      <c r="L17">
        <v>1</v>
      </c>
      <c r="N17">
        <f t="shared" si="3"/>
        <v>0.10545000000000002</v>
      </c>
      <c r="O17">
        <f t="shared" si="4"/>
        <v>0.59755000000000003</v>
      </c>
      <c r="P17">
        <f t="shared" si="5"/>
        <v>19.57855</v>
      </c>
      <c r="Q17">
        <f t="shared" si="7"/>
        <v>19.587950525961105</v>
      </c>
      <c r="R17">
        <f t="shared" si="8"/>
        <v>1</v>
      </c>
      <c r="T17" s="1">
        <f t="shared" si="9"/>
        <v>1.7751562169698554</v>
      </c>
      <c r="U17" s="1">
        <f t="shared" si="10"/>
        <v>0.30859187877442212</v>
      </c>
      <c r="V17" s="1">
        <f t="shared" si="11"/>
        <v>1.7481615469912886</v>
      </c>
      <c r="W17">
        <f t="shared" si="12"/>
        <v>0</v>
      </c>
      <c r="Y17" s="2">
        <f t="shared" si="13"/>
        <v>1.305678169713629</v>
      </c>
      <c r="Z17">
        <f t="shared" si="14"/>
        <v>1</v>
      </c>
      <c r="AB17" s="8">
        <f t="shared" si="15"/>
        <v>-9.6654275092936726E-2</v>
      </c>
      <c r="AC17">
        <f t="shared" si="16"/>
        <v>0</v>
      </c>
      <c r="AF17">
        <v>64.991</v>
      </c>
      <c r="AG17">
        <v>25.013000000000002</v>
      </c>
      <c r="AH17">
        <v>9.5</v>
      </c>
      <c r="AI17">
        <v>115.806</v>
      </c>
      <c r="AJ17" s="11">
        <v>7</v>
      </c>
      <c r="AK17" t="str">
        <f t="shared" si="17"/>
        <v>OK</v>
      </c>
      <c r="AM17">
        <f t="shared" si="18"/>
        <v>1</v>
      </c>
      <c r="AO17">
        <f t="shared" si="6"/>
        <v>0</v>
      </c>
      <c r="AQ17" t="str">
        <f t="shared" si="19"/>
        <v>Orientation</v>
      </c>
    </row>
    <row r="18" spans="1:43" x14ac:dyDescent="0.3">
      <c r="A18">
        <v>8</v>
      </c>
      <c r="B18">
        <v>255519</v>
      </c>
      <c r="C18">
        <v>1.0000000000000001E-5</v>
      </c>
      <c r="D18">
        <v>0</v>
      </c>
      <c r="E18">
        <v>1.3999999999999999E-4</v>
      </c>
      <c r="F18">
        <v>-1.2999999999999999E-4</v>
      </c>
      <c r="G18">
        <v>5.6100000000000004E-3</v>
      </c>
      <c r="H18">
        <v>-5.5999999999999999E-3</v>
      </c>
      <c r="I18">
        <v>-1.4E-3</v>
      </c>
      <c r="J18">
        <v>1.31E-3</v>
      </c>
      <c r="K18">
        <v>21.3</v>
      </c>
      <c r="L18">
        <v>1</v>
      </c>
      <c r="N18">
        <f t="shared" si="3"/>
        <v>1.7575E-2</v>
      </c>
      <c r="O18">
        <f t="shared" si="4"/>
        <v>0.47452499999999986</v>
      </c>
      <c r="P18">
        <f t="shared" si="5"/>
        <v>19.701574999999998</v>
      </c>
      <c r="Q18">
        <f t="shared" si="7"/>
        <v>19.707296626804879</v>
      </c>
      <c r="R18">
        <f t="shared" si="8"/>
        <v>1</v>
      </c>
      <c r="T18" s="1">
        <f t="shared" si="9"/>
        <v>1.3806842641410439</v>
      </c>
      <c r="U18" s="1">
        <f t="shared" si="10"/>
        <v>5.1111297337162957E-2</v>
      </c>
      <c r="V18" s="1">
        <f t="shared" si="11"/>
        <v>1.3797386317061477</v>
      </c>
      <c r="W18">
        <f t="shared" si="12"/>
        <v>0</v>
      </c>
      <c r="Y18" s="2">
        <f t="shared" si="13"/>
        <v>1.3104649577477845</v>
      </c>
      <c r="Z18">
        <f t="shared" si="14"/>
        <v>1</v>
      </c>
      <c r="AB18" s="8">
        <f t="shared" si="15"/>
        <v>6.6420664206642083E-2</v>
      </c>
      <c r="AC18">
        <f t="shared" si="16"/>
        <v>0</v>
      </c>
      <c r="AF18">
        <v>65.015000000000001</v>
      </c>
      <c r="AG18">
        <v>25.003</v>
      </c>
      <c r="AH18">
        <v>9.5020000000000007</v>
      </c>
      <c r="AI18">
        <v>116.086</v>
      </c>
      <c r="AJ18" s="11">
        <v>8</v>
      </c>
      <c r="AK18" t="str">
        <f t="shared" si="17"/>
        <v>OK</v>
      </c>
      <c r="AM18">
        <f t="shared" si="18"/>
        <v>1</v>
      </c>
      <c r="AO18">
        <f t="shared" si="6"/>
        <v>0</v>
      </c>
      <c r="AQ18" t="str">
        <f t="shared" si="19"/>
        <v>Orientation</v>
      </c>
    </row>
    <row r="19" spans="1:43" x14ac:dyDescent="0.3">
      <c r="A19">
        <v>9</v>
      </c>
      <c r="B19">
        <v>255519</v>
      </c>
      <c r="C19">
        <v>3.0000000000000001E-5</v>
      </c>
      <c r="D19">
        <v>-4.0000000000000003E-5</v>
      </c>
      <c r="E19">
        <v>-1.6000000000000001E-4</v>
      </c>
      <c r="F19">
        <v>1.7000000000000001E-4</v>
      </c>
      <c r="G19">
        <v>5.5999999999999999E-3</v>
      </c>
      <c r="H19">
        <v>-5.5900000000000004E-3</v>
      </c>
      <c r="I19">
        <v>-1.2800000000000001E-3</v>
      </c>
      <c r="J19">
        <v>1.4300000000000001E-3</v>
      </c>
      <c r="K19">
        <v>21.3</v>
      </c>
      <c r="L19">
        <v>1</v>
      </c>
      <c r="N19">
        <f t="shared" si="3"/>
        <v>0.12302500000000001</v>
      </c>
      <c r="O19">
        <f t="shared" si="4"/>
        <v>-0.57997499999999991</v>
      </c>
      <c r="P19">
        <f t="shared" si="5"/>
        <v>19.666425</v>
      </c>
      <c r="Q19">
        <f t="shared" si="7"/>
        <v>19.675359677319118</v>
      </c>
      <c r="R19">
        <f t="shared" si="8"/>
        <v>1</v>
      </c>
      <c r="T19" s="1">
        <f t="shared" si="9"/>
        <v>1.7267607255451642</v>
      </c>
      <c r="U19" s="1">
        <f t="shared" si="10"/>
        <v>0.3584139634538413</v>
      </c>
      <c r="V19" s="1">
        <f t="shared" si="11"/>
        <v>-1.6891982846019193</v>
      </c>
      <c r="W19">
        <f t="shared" si="12"/>
        <v>0</v>
      </c>
      <c r="Y19" s="2">
        <f t="shared" si="13"/>
        <v>1.3072489437224764</v>
      </c>
      <c r="Z19">
        <f t="shared" si="14"/>
        <v>1</v>
      </c>
      <c r="AB19" s="8">
        <f t="shared" si="15"/>
        <v>-0.11070110701107007</v>
      </c>
      <c r="AC19">
        <f t="shared" si="16"/>
        <v>0</v>
      </c>
      <c r="AF19">
        <v>65.036000000000001</v>
      </c>
      <c r="AG19">
        <v>25.033999999999999</v>
      </c>
      <c r="AH19">
        <v>9.5</v>
      </c>
      <c r="AI19">
        <v>116.18300000000001</v>
      </c>
      <c r="AJ19" s="11">
        <v>9</v>
      </c>
      <c r="AK19" t="str">
        <f t="shared" si="17"/>
        <v>OK</v>
      </c>
      <c r="AM19">
        <f t="shared" si="18"/>
        <v>1</v>
      </c>
      <c r="AO19">
        <f t="shared" si="6"/>
        <v>0</v>
      </c>
      <c r="AQ19" t="str">
        <f t="shared" si="19"/>
        <v>Orientation</v>
      </c>
    </row>
    <row r="20" spans="1:43" x14ac:dyDescent="0.3">
      <c r="A20">
        <v>10</v>
      </c>
      <c r="B20">
        <v>255519</v>
      </c>
      <c r="C20">
        <v>2.0000000000000002E-5</v>
      </c>
      <c r="D20">
        <v>-2.0000000000000002E-5</v>
      </c>
      <c r="E20">
        <v>0</v>
      </c>
      <c r="F20">
        <v>-1.0000000000000001E-5</v>
      </c>
      <c r="G20">
        <v>5.6100000000000004E-3</v>
      </c>
      <c r="H20">
        <v>-5.5900000000000004E-3</v>
      </c>
      <c r="I20">
        <v>-1.2800000000000001E-3</v>
      </c>
      <c r="J20">
        <v>1.4400000000000001E-3</v>
      </c>
      <c r="K20">
        <v>21.3</v>
      </c>
      <c r="L20">
        <v>1</v>
      </c>
      <c r="N20">
        <f t="shared" si="3"/>
        <v>7.0300000000000001E-2</v>
      </c>
      <c r="O20">
        <f t="shared" si="4"/>
        <v>1.7575E-2</v>
      </c>
      <c r="P20">
        <f t="shared" si="5"/>
        <v>19.684000000000005</v>
      </c>
      <c r="Q20">
        <f t="shared" si="7"/>
        <v>19.684133381244528</v>
      </c>
      <c r="R20">
        <f t="shared" si="8"/>
        <v>1</v>
      </c>
      <c r="T20" s="1">
        <f t="shared" si="9"/>
        <v>0.21092453898154362</v>
      </c>
      <c r="U20" s="1">
        <f t="shared" si="10"/>
        <v>0.20462691396586385</v>
      </c>
      <c r="V20" s="1">
        <f t="shared" si="11"/>
        <v>5.115693239982861E-2</v>
      </c>
      <c r="W20">
        <f t="shared" si="12"/>
        <v>1</v>
      </c>
      <c r="Y20" s="2">
        <f t="shared" si="13"/>
        <v>1.3089134091314625</v>
      </c>
      <c r="Z20">
        <f t="shared" si="14"/>
        <v>1</v>
      </c>
      <c r="AB20" s="8">
        <f t="shared" si="15"/>
        <v>-0.1176470588235294</v>
      </c>
      <c r="AC20">
        <f t="shared" si="16"/>
        <v>0</v>
      </c>
      <c r="AF20">
        <v>65.019000000000005</v>
      </c>
      <c r="AG20">
        <v>25.006</v>
      </c>
      <c r="AH20">
        <v>9.4949999999999992</v>
      </c>
      <c r="AI20">
        <v>116.087</v>
      </c>
      <c r="AJ20" s="11">
        <v>10</v>
      </c>
      <c r="AK20" t="str">
        <f t="shared" si="17"/>
        <v>OK</v>
      </c>
      <c r="AM20">
        <f t="shared" si="18"/>
        <v>1</v>
      </c>
      <c r="AO20">
        <f t="shared" si="6"/>
        <v>0</v>
      </c>
      <c r="AQ20" t="str">
        <f t="shared" si="19"/>
        <v>Convergence</v>
      </c>
    </row>
    <row r="21" spans="1:43" x14ac:dyDescent="0.3">
      <c r="A21">
        <v>11</v>
      </c>
      <c r="B21">
        <v>255519</v>
      </c>
      <c r="C21">
        <v>1.0000000000000001E-5</v>
      </c>
      <c r="D21">
        <v>-2.0000000000000002E-5</v>
      </c>
      <c r="E21">
        <v>-2.3000000000000001E-4</v>
      </c>
      <c r="F21">
        <v>2.3000000000000001E-4</v>
      </c>
      <c r="G21">
        <v>5.5999999999999999E-3</v>
      </c>
      <c r="H21">
        <v>-5.5900000000000004E-3</v>
      </c>
      <c r="I21">
        <v>-1.41E-3</v>
      </c>
      <c r="J21">
        <v>1.2999999999999999E-3</v>
      </c>
      <c r="K21">
        <v>21.3</v>
      </c>
      <c r="L21">
        <v>1</v>
      </c>
      <c r="N21">
        <f t="shared" si="3"/>
        <v>5.2725000000000008E-2</v>
      </c>
      <c r="O21">
        <f t="shared" si="4"/>
        <v>-0.80845</v>
      </c>
      <c r="P21">
        <f t="shared" si="5"/>
        <v>19.666425</v>
      </c>
      <c r="Q21">
        <f t="shared" si="7"/>
        <v>19.683105537713047</v>
      </c>
      <c r="R21">
        <f t="shared" si="8"/>
        <v>1</v>
      </c>
      <c r="T21" s="1">
        <f t="shared" si="9"/>
        <v>2.3589922715775158</v>
      </c>
      <c r="U21" s="1">
        <f t="shared" si="10"/>
        <v>0.15360761994938413</v>
      </c>
      <c r="V21" s="1">
        <f t="shared" si="11"/>
        <v>-2.3539970895059246</v>
      </c>
      <c r="W21">
        <f t="shared" si="12"/>
        <v>0</v>
      </c>
      <c r="Y21" s="2">
        <f t="shared" si="13"/>
        <v>1.3085069084461687</v>
      </c>
      <c r="Z21">
        <f t="shared" si="14"/>
        <v>1</v>
      </c>
      <c r="AB21" s="8">
        <f t="shared" si="15"/>
        <v>8.1180811808118147E-2</v>
      </c>
      <c r="AC21">
        <f t="shared" si="16"/>
        <v>0</v>
      </c>
      <c r="AF21">
        <v>65.019000000000005</v>
      </c>
      <c r="AG21">
        <v>25.006</v>
      </c>
      <c r="AH21">
        <v>9.5</v>
      </c>
      <c r="AI21">
        <v>116.117</v>
      </c>
      <c r="AJ21" s="11">
        <v>11</v>
      </c>
      <c r="AK21" t="str">
        <f t="shared" si="17"/>
        <v>OK</v>
      </c>
      <c r="AM21">
        <f t="shared" si="18"/>
        <v>1</v>
      </c>
      <c r="AO21">
        <f t="shared" si="6"/>
        <v>0</v>
      </c>
      <c r="AQ21" t="str">
        <f t="shared" si="19"/>
        <v>Orientation</v>
      </c>
    </row>
    <row r="22" spans="1:43" x14ac:dyDescent="0.3">
      <c r="A22">
        <v>12</v>
      </c>
      <c r="B22">
        <v>255519</v>
      </c>
      <c r="C22">
        <v>-3.0000000000000001E-5</v>
      </c>
      <c r="D22">
        <v>0</v>
      </c>
      <c r="E22">
        <v>-1.9000000000000001E-4</v>
      </c>
      <c r="F22">
        <v>1.9000000000000001E-4</v>
      </c>
      <c r="G22">
        <v>5.5900000000000004E-3</v>
      </c>
      <c r="H22">
        <v>-5.5799999999999999E-3</v>
      </c>
      <c r="I22">
        <v>-1.2800000000000001E-3</v>
      </c>
      <c r="J22">
        <v>1.42E-3</v>
      </c>
      <c r="K22">
        <v>21.3</v>
      </c>
      <c r="L22">
        <v>1</v>
      </c>
      <c r="N22">
        <f t="shared" si="3"/>
        <v>-5.2725000000000001E-2</v>
      </c>
      <c r="O22">
        <f t="shared" si="4"/>
        <v>-0.66785000000000005</v>
      </c>
      <c r="P22">
        <f t="shared" si="5"/>
        <v>19.631274999999995</v>
      </c>
      <c r="Q22">
        <f t="shared" si="7"/>
        <v>19.642702504333506</v>
      </c>
      <c r="R22">
        <f t="shared" si="8"/>
        <v>1</v>
      </c>
      <c r="T22" s="1">
        <f t="shared" si="9"/>
        <v>1.9544914059211698</v>
      </c>
      <c r="U22" s="1">
        <f t="shared" si="10"/>
        <v>-0.15388265465293272</v>
      </c>
      <c r="V22" s="1">
        <f t="shared" si="11"/>
        <v>-1.9484335443095246</v>
      </c>
      <c r="W22">
        <f t="shared" si="12"/>
        <v>0</v>
      </c>
      <c r="Y22" s="2">
        <f t="shared" si="13"/>
        <v>1.3083787500818203</v>
      </c>
      <c r="Z22">
        <f t="shared" si="14"/>
        <v>1</v>
      </c>
      <c r="AB22" s="8">
        <f t="shared" si="15"/>
        <v>-0.10370370370370365</v>
      </c>
      <c r="AC22">
        <f t="shared" si="16"/>
        <v>0</v>
      </c>
      <c r="AF22">
        <v>64.965999999999994</v>
      </c>
      <c r="AG22">
        <v>25.015999999999998</v>
      </c>
      <c r="AH22">
        <v>9.4990000000000006</v>
      </c>
      <c r="AI22">
        <v>115.89</v>
      </c>
      <c r="AJ22" s="11">
        <v>12</v>
      </c>
      <c r="AK22" t="str">
        <f t="shared" si="17"/>
        <v>OK</v>
      </c>
      <c r="AM22">
        <f t="shared" si="18"/>
        <v>1</v>
      </c>
      <c r="AO22">
        <f t="shared" si="6"/>
        <v>0</v>
      </c>
      <c r="AQ22" t="str">
        <f t="shared" si="19"/>
        <v>Orientation</v>
      </c>
    </row>
    <row r="23" spans="1:43" x14ac:dyDescent="0.3">
      <c r="A23">
        <v>13</v>
      </c>
      <c r="B23">
        <v>255519</v>
      </c>
      <c r="C23">
        <v>1.0000000000000001E-5</v>
      </c>
      <c r="D23">
        <v>-1.0000000000000001E-5</v>
      </c>
      <c r="E23">
        <v>-1.3999999999999999E-4</v>
      </c>
      <c r="F23">
        <v>1.3999999999999999E-4</v>
      </c>
      <c r="G23">
        <v>5.5999999999999999E-3</v>
      </c>
      <c r="H23">
        <v>-5.5900000000000004E-3</v>
      </c>
      <c r="I23">
        <v>-1.2899999999999999E-3</v>
      </c>
      <c r="J23">
        <v>1.42E-3</v>
      </c>
      <c r="K23">
        <v>21.3</v>
      </c>
      <c r="L23">
        <v>1</v>
      </c>
      <c r="N23">
        <f t="shared" si="3"/>
        <v>3.5150000000000001E-2</v>
      </c>
      <c r="O23">
        <f t="shared" si="4"/>
        <v>-0.49209999999999993</v>
      </c>
      <c r="P23">
        <f t="shared" si="5"/>
        <v>19.666425</v>
      </c>
      <c r="Q23">
        <f t="shared" si="7"/>
        <v>19.672612185806059</v>
      </c>
      <c r="R23">
        <f t="shared" si="8"/>
        <v>1</v>
      </c>
      <c r="T23" s="1">
        <f t="shared" si="9"/>
        <v>1.4370258390185231</v>
      </c>
      <c r="U23" s="1">
        <f t="shared" si="10"/>
        <v>0.10240521627019702</v>
      </c>
      <c r="V23" s="1">
        <f t="shared" si="11"/>
        <v>-1.4333754504748981</v>
      </c>
      <c r="W23">
        <f t="shared" si="12"/>
        <v>0</v>
      </c>
      <c r="Y23" s="2">
        <f t="shared" si="13"/>
        <v>1.3098510842473232</v>
      </c>
      <c r="Z23">
        <f t="shared" si="14"/>
        <v>1</v>
      </c>
      <c r="AB23" s="8">
        <f t="shared" si="15"/>
        <v>-9.5940959409594198E-2</v>
      </c>
      <c r="AC23">
        <f t="shared" si="16"/>
        <v>0</v>
      </c>
      <c r="AF23">
        <v>65.004999999999995</v>
      </c>
      <c r="AG23">
        <v>25.015000000000001</v>
      </c>
      <c r="AH23">
        <v>9.4879999999999995</v>
      </c>
      <c r="AI23">
        <v>115.93600000000001</v>
      </c>
      <c r="AJ23" s="11">
        <v>13</v>
      </c>
      <c r="AK23" t="str">
        <f t="shared" si="17"/>
        <v>OK</v>
      </c>
      <c r="AM23">
        <f t="shared" si="18"/>
        <v>1</v>
      </c>
      <c r="AO23">
        <f t="shared" si="6"/>
        <v>0</v>
      </c>
      <c r="AQ23" t="str">
        <f t="shared" si="19"/>
        <v>Orientation</v>
      </c>
    </row>
    <row r="24" spans="1:43" x14ac:dyDescent="0.3">
      <c r="A24">
        <v>14</v>
      </c>
      <c r="B24">
        <v>255519</v>
      </c>
      <c r="C24">
        <v>-1.0000000000000001E-5</v>
      </c>
      <c r="D24">
        <v>0</v>
      </c>
      <c r="E24">
        <v>-1.2E-4</v>
      </c>
      <c r="F24">
        <v>1.1E-4</v>
      </c>
      <c r="G24">
        <v>5.5999999999999999E-3</v>
      </c>
      <c r="H24">
        <v>-5.5900000000000004E-3</v>
      </c>
      <c r="I24">
        <v>-1.4E-3</v>
      </c>
      <c r="J24">
        <v>1.31E-3</v>
      </c>
      <c r="K24">
        <v>21.3</v>
      </c>
      <c r="L24">
        <v>1</v>
      </c>
      <c r="N24">
        <f t="shared" si="3"/>
        <v>-1.7575E-2</v>
      </c>
      <c r="O24">
        <f t="shared" si="4"/>
        <v>-0.404225</v>
      </c>
      <c r="P24">
        <f t="shared" si="5"/>
        <v>19.666425</v>
      </c>
      <c r="Q24">
        <f t="shared" si="7"/>
        <v>19.670586646357933</v>
      </c>
      <c r="R24">
        <f t="shared" si="8"/>
        <v>1</v>
      </c>
      <c r="T24" s="1">
        <f t="shared" si="9"/>
        <v>1.1786075466398249</v>
      </c>
      <c r="U24" s="1">
        <f t="shared" si="10"/>
        <v>-5.1202649026437556E-2</v>
      </c>
      <c r="V24" s="1">
        <f t="shared" si="11"/>
        <v>-1.1774954410961542</v>
      </c>
      <c r="W24">
        <f t="shared" si="12"/>
        <v>0</v>
      </c>
      <c r="Y24" s="2">
        <f t="shared" si="13"/>
        <v>1.3097727057157582</v>
      </c>
      <c r="Z24">
        <f t="shared" si="14"/>
        <v>1</v>
      </c>
      <c r="AB24" s="8">
        <f t="shared" si="15"/>
        <v>6.6420664206642083E-2</v>
      </c>
      <c r="AC24">
        <f t="shared" si="16"/>
        <v>0</v>
      </c>
      <c r="AF24">
        <v>65.036000000000001</v>
      </c>
      <c r="AG24">
        <v>25.01</v>
      </c>
      <c r="AH24">
        <v>9.4830000000000005</v>
      </c>
      <c r="AI24">
        <v>115.931</v>
      </c>
      <c r="AJ24" s="11">
        <v>14</v>
      </c>
      <c r="AK24" t="str">
        <f t="shared" si="17"/>
        <v>OK</v>
      </c>
      <c r="AM24">
        <f t="shared" si="18"/>
        <v>1</v>
      </c>
      <c r="AO24">
        <f t="shared" si="6"/>
        <v>0</v>
      </c>
      <c r="AQ24" t="str">
        <f t="shared" si="19"/>
        <v>Orientation</v>
      </c>
    </row>
    <row r="25" spans="1:43" x14ac:dyDescent="0.3">
      <c r="A25">
        <v>15</v>
      </c>
      <c r="B25">
        <v>255519</v>
      </c>
      <c r="C25">
        <v>4.0000000000000003E-5</v>
      </c>
      <c r="D25">
        <v>-3.0000000000000001E-5</v>
      </c>
      <c r="E25">
        <v>-1.6000000000000001E-4</v>
      </c>
      <c r="F25">
        <v>1.6000000000000001E-4</v>
      </c>
      <c r="G25">
        <v>5.6100000000000004E-3</v>
      </c>
      <c r="H25">
        <v>-5.5999999999999999E-3</v>
      </c>
      <c r="I25">
        <v>-1.41E-3</v>
      </c>
      <c r="J25">
        <v>1.31E-3</v>
      </c>
      <c r="K25">
        <v>21.3</v>
      </c>
      <c r="L25">
        <v>1</v>
      </c>
      <c r="N25">
        <f t="shared" si="3"/>
        <v>0.12302500000000001</v>
      </c>
      <c r="O25">
        <f t="shared" si="4"/>
        <v>-0.56240000000000001</v>
      </c>
      <c r="P25">
        <f t="shared" si="5"/>
        <v>19.701574999999998</v>
      </c>
      <c r="Q25">
        <f t="shared" si="7"/>
        <v>19.709984434069195</v>
      </c>
      <c r="R25">
        <f t="shared" si="8"/>
        <v>1</v>
      </c>
      <c r="T25" s="1">
        <f t="shared" si="9"/>
        <v>1.6737605100445934</v>
      </c>
      <c r="U25" s="1">
        <f t="shared" si="10"/>
        <v>0.35777452609721128</v>
      </c>
      <c r="V25" s="1">
        <f t="shared" si="11"/>
        <v>-1.6351179085151142</v>
      </c>
      <c r="W25">
        <f t="shared" si="12"/>
        <v>0</v>
      </c>
      <c r="Y25" s="2">
        <f t="shared" si="13"/>
        <v>1.3100794162825935</v>
      </c>
      <c r="Z25">
        <f t="shared" si="14"/>
        <v>1</v>
      </c>
      <c r="AB25" s="8">
        <f t="shared" si="15"/>
        <v>7.3529411764705913E-2</v>
      </c>
      <c r="AC25">
        <f t="shared" si="16"/>
        <v>0</v>
      </c>
      <c r="AF25">
        <v>65.012</v>
      </c>
      <c r="AG25">
        <v>25.023</v>
      </c>
      <c r="AH25">
        <v>9.4949999999999992</v>
      </c>
      <c r="AI25">
        <v>116.136</v>
      </c>
      <c r="AJ25" s="11">
        <v>15</v>
      </c>
      <c r="AK25" t="str">
        <f t="shared" si="17"/>
        <v>OK</v>
      </c>
      <c r="AM25">
        <f t="shared" si="18"/>
        <v>1</v>
      </c>
      <c r="AO25">
        <f t="shared" si="6"/>
        <v>0</v>
      </c>
      <c r="AQ25" t="str">
        <f t="shared" si="19"/>
        <v>Orientation</v>
      </c>
    </row>
    <row r="26" spans="1:43" x14ac:dyDescent="0.3">
      <c r="A26">
        <v>16</v>
      </c>
      <c r="B26">
        <v>255519</v>
      </c>
      <c r="C26">
        <v>0</v>
      </c>
      <c r="D26">
        <v>-1.0000000000000001E-5</v>
      </c>
      <c r="E26">
        <v>1.3999999999999999E-4</v>
      </c>
      <c r="F26">
        <v>-1.3999999999999999E-4</v>
      </c>
      <c r="G26">
        <v>5.5999999999999999E-3</v>
      </c>
      <c r="H26">
        <v>-5.5900000000000004E-3</v>
      </c>
      <c r="I26">
        <v>-1.4E-3</v>
      </c>
      <c r="J26">
        <v>1.31E-3</v>
      </c>
      <c r="K26">
        <v>21.3</v>
      </c>
      <c r="L26">
        <v>1</v>
      </c>
      <c r="N26">
        <f t="shared" si="3"/>
        <v>1.7575E-2</v>
      </c>
      <c r="O26">
        <f t="shared" si="4"/>
        <v>0.49209999999999993</v>
      </c>
      <c r="P26">
        <f t="shared" si="5"/>
        <v>19.666425</v>
      </c>
      <c r="Q26">
        <f t="shared" si="7"/>
        <v>19.672588634220205</v>
      </c>
      <c r="R26">
        <f t="shared" si="8"/>
        <v>1</v>
      </c>
      <c r="T26" s="1">
        <f t="shared" si="9"/>
        <v>1.4342889200578524</v>
      </c>
      <c r="U26" s="1">
        <f t="shared" si="10"/>
        <v>5.1202649026437556E-2</v>
      </c>
      <c r="V26" s="1">
        <f t="shared" si="11"/>
        <v>1.4333754504748981</v>
      </c>
      <c r="W26">
        <f t="shared" si="12"/>
        <v>0</v>
      </c>
      <c r="Y26" s="2">
        <f t="shared" si="13"/>
        <v>1.3092961460656218</v>
      </c>
      <c r="Z26">
        <f t="shared" si="14"/>
        <v>1</v>
      </c>
      <c r="AB26" s="8">
        <f t="shared" si="15"/>
        <v>6.6420664206642083E-2</v>
      </c>
      <c r="AC26">
        <f t="shared" si="16"/>
        <v>0</v>
      </c>
      <c r="AF26">
        <v>65.025000000000006</v>
      </c>
      <c r="AG26">
        <v>25.001999999999999</v>
      </c>
      <c r="AH26">
        <v>9.4960000000000004</v>
      </c>
      <c r="AI26">
        <v>115.985</v>
      </c>
      <c r="AJ26" s="11">
        <v>16</v>
      </c>
      <c r="AK26" t="str">
        <f t="shared" si="17"/>
        <v>OK</v>
      </c>
      <c r="AM26">
        <f t="shared" si="18"/>
        <v>1</v>
      </c>
      <c r="AO26">
        <f t="shared" si="6"/>
        <v>0</v>
      </c>
      <c r="AQ26" t="str">
        <f t="shared" si="19"/>
        <v>Orientation</v>
      </c>
    </row>
    <row r="27" spans="1:43" x14ac:dyDescent="0.3">
      <c r="A27">
        <v>17</v>
      </c>
      <c r="B27">
        <v>255519</v>
      </c>
      <c r="C27">
        <v>-9.0000000000000006E-5</v>
      </c>
      <c r="D27">
        <v>9.0000000000000006E-5</v>
      </c>
      <c r="E27">
        <v>-1.3999999999999999E-4</v>
      </c>
      <c r="F27">
        <v>1.3999999999999999E-4</v>
      </c>
      <c r="G27">
        <v>5.5999999999999999E-3</v>
      </c>
      <c r="H27">
        <v>-5.5900000000000004E-3</v>
      </c>
      <c r="I27">
        <v>-1.2899999999999999E-3</v>
      </c>
      <c r="J27">
        <v>1.42E-3</v>
      </c>
      <c r="K27">
        <v>21.4</v>
      </c>
      <c r="L27">
        <v>1</v>
      </c>
      <c r="N27">
        <f t="shared" si="3"/>
        <v>-0.31634999999999996</v>
      </c>
      <c r="O27">
        <f t="shared" si="4"/>
        <v>-0.49209999999999993</v>
      </c>
      <c r="P27">
        <f t="shared" si="5"/>
        <v>19.666425</v>
      </c>
      <c r="Q27">
        <f t="shared" si="7"/>
        <v>19.675124193080077</v>
      </c>
      <c r="R27">
        <f t="shared" si="8"/>
        <v>1</v>
      </c>
      <c r="T27" s="1">
        <f t="shared" si="9"/>
        <v>1.7038618423294212</v>
      </c>
      <c r="U27" s="1">
        <f t="shared" si="10"/>
        <v>-0.92156844720996234</v>
      </c>
      <c r="V27" s="1">
        <f t="shared" si="11"/>
        <v>-1.4333754504748981</v>
      </c>
      <c r="W27">
        <f t="shared" si="12"/>
        <v>0</v>
      </c>
      <c r="Y27" s="2">
        <f t="shared" si="13"/>
        <v>1.3093615880377705</v>
      </c>
      <c r="Z27">
        <f t="shared" si="14"/>
        <v>1</v>
      </c>
      <c r="AB27" s="8">
        <f t="shared" si="15"/>
        <v>-9.5940959409594198E-2</v>
      </c>
      <c r="AC27">
        <f t="shared" si="16"/>
        <v>0</v>
      </c>
      <c r="AF27">
        <v>65.025000000000006</v>
      </c>
      <c r="AG27">
        <v>25.006</v>
      </c>
      <c r="AH27">
        <v>9.5039999999999996</v>
      </c>
      <c r="AI27">
        <v>116.004</v>
      </c>
      <c r="AJ27" s="11">
        <v>17</v>
      </c>
      <c r="AK27" t="str">
        <f t="shared" si="17"/>
        <v>OK</v>
      </c>
      <c r="AM27">
        <f t="shared" si="18"/>
        <v>1</v>
      </c>
      <c r="AO27">
        <f t="shared" si="6"/>
        <v>0</v>
      </c>
      <c r="AQ27" t="str">
        <f t="shared" si="19"/>
        <v>Orientation</v>
      </c>
    </row>
    <row r="28" spans="1:43" x14ac:dyDescent="0.3">
      <c r="A28">
        <v>18</v>
      </c>
      <c r="B28">
        <v>255519</v>
      </c>
      <c r="C28">
        <v>-6.0000000000000002E-5</v>
      </c>
      <c r="D28">
        <v>6.0000000000000002E-5</v>
      </c>
      <c r="E28">
        <v>1.3999999999999999E-4</v>
      </c>
      <c r="F28">
        <v>-1.1E-4</v>
      </c>
      <c r="G28">
        <v>5.62E-3</v>
      </c>
      <c r="H28">
        <v>-5.5900000000000004E-3</v>
      </c>
      <c r="I28">
        <v>-1.42E-3</v>
      </c>
      <c r="J28">
        <v>1.2999999999999999E-3</v>
      </c>
      <c r="K28">
        <v>21.4</v>
      </c>
      <c r="L28">
        <v>1</v>
      </c>
      <c r="N28">
        <f t="shared" si="3"/>
        <v>-0.2109</v>
      </c>
      <c r="O28">
        <f t="shared" si="4"/>
        <v>0.43937499999999996</v>
      </c>
      <c r="P28">
        <f t="shared" si="5"/>
        <v>19.701574999999998</v>
      </c>
      <c r="Q28">
        <f t="shared" si="7"/>
        <v>19.707602256014045</v>
      </c>
      <c r="R28">
        <f t="shared" si="8"/>
        <v>1</v>
      </c>
      <c r="T28" s="1">
        <f t="shared" si="9"/>
        <v>1.417071046105788</v>
      </c>
      <c r="U28" s="1">
        <f t="shared" si="10"/>
        <v>-0.61331230472258125</v>
      </c>
      <c r="V28" s="1">
        <f t="shared" si="11"/>
        <v>1.2775709972227991</v>
      </c>
      <c r="W28">
        <f t="shared" si="12"/>
        <v>0</v>
      </c>
      <c r="Y28" s="2">
        <f t="shared" si="13"/>
        <v>1.3099082285534018</v>
      </c>
      <c r="Z28">
        <f t="shared" si="14"/>
        <v>1</v>
      </c>
      <c r="AB28" s="8">
        <f t="shared" si="15"/>
        <v>8.823529411764712E-2</v>
      </c>
      <c r="AC28">
        <f t="shared" si="16"/>
        <v>0</v>
      </c>
      <c r="AF28">
        <v>65.028000000000006</v>
      </c>
      <c r="AG28">
        <v>25.030999999999999</v>
      </c>
      <c r="AH28">
        <v>9.4969999999999999</v>
      </c>
      <c r="AI28">
        <v>116.14700000000001</v>
      </c>
      <c r="AJ28" s="11">
        <v>18</v>
      </c>
      <c r="AK28" t="str">
        <f t="shared" si="17"/>
        <v>OK</v>
      </c>
      <c r="AM28">
        <f t="shared" si="18"/>
        <v>1</v>
      </c>
      <c r="AO28">
        <f t="shared" si="6"/>
        <v>0</v>
      </c>
      <c r="AQ28" t="str">
        <f t="shared" si="19"/>
        <v>Orientation</v>
      </c>
    </row>
    <row r="29" spans="1:43" x14ac:dyDescent="0.3">
      <c r="A29">
        <v>19</v>
      </c>
      <c r="B29">
        <v>255519</v>
      </c>
      <c r="C29">
        <v>-4.0000000000000003E-5</v>
      </c>
      <c r="D29">
        <v>4.0000000000000003E-5</v>
      </c>
      <c r="E29">
        <v>2.4000000000000001E-4</v>
      </c>
      <c r="F29">
        <v>-2.3000000000000001E-4</v>
      </c>
      <c r="G29">
        <v>5.6100000000000004E-3</v>
      </c>
      <c r="H29">
        <v>-5.5999999999999999E-3</v>
      </c>
      <c r="I29">
        <v>-1.4E-3</v>
      </c>
      <c r="J29">
        <v>1.32E-3</v>
      </c>
      <c r="K29">
        <v>21.4</v>
      </c>
      <c r="L29">
        <v>1</v>
      </c>
      <c r="N29">
        <f t="shared" si="3"/>
        <v>-0.1406</v>
      </c>
      <c r="O29">
        <f t="shared" si="4"/>
        <v>0.82602500000000001</v>
      </c>
      <c r="P29">
        <f t="shared" si="5"/>
        <v>19.701574999999998</v>
      </c>
      <c r="Q29">
        <f t="shared" si="7"/>
        <v>19.719384958493254</v>
      </c>
      <c r="R29">
        <f t="shared" si="8"/>
        <v>1</v>
      </c>
      <c r="T29" s="1">
        <f t="shared" si="9"/>
        <v>2.435314718112044</v>
      </c>
      <c r="U29" s="1">
        <f t="shared" si="10"/>
        <v>-0.40888354585184439</v>
      </c>
      <c r="V29" s="1">
        <f t="shared" si="11"/>
        <v>2.400825498518858</v>
      </c>
      <c r="W29">
        <f t="shared" si="12"/>
        <v>0</v>
      </c>
      <c r="Y29" s="2">
        <f t="shared" si="13"/>
        <v>1.3119678113272661</v>
      </c>
      <c r="Z29">
        <f t="shared" si="14"/>
        <v>1</v>
      </c>
      <c r="AB29" s="8">
        <f t="shared" si="15"/>
        <v>5.8823529411764698E-2</v>
      </c>
      <c r="AC29">
        <f t="shared" si="16"/>
        <v>0</v>
      </c>
      <c r="AF29">
        <v>65.021000000000001</v>
      </c>
      <c r="AG29">
        <v>25.021999999999998</v>
      </c>
      <c r="AH29">
        <v>9.4870000000000001</v>
      </c>
      <c r="AI29">
        <v>116.03400000000001</v>
      </c>
      <c r="AJ29" s="11">
        <v>19</v>
      </c>
      <c r="AK29" t="str">
        <f t="shared" si="17"/>
        <v>OK</v>
      </c>
      <c r="AM29">
        <f t="shared" si="18"/>
        <v>1</v>
      </c>
      <c r="AO29">
        <f t="shared" si="6"/>
        <v>0</v>
      </c>
      <c r="AQ29" t="str">
        <f t="shared" si="19"/>
        <v>Orientation</v>
      </c>
    </row>
    <row r="30" spans="1:43" x14ac:dyDescent="0.3">
      <c r="A30">
        <v>20</v>
      </c>
      <c r="B30">
        <v>255519</v>
      </c>
      <c r="C30">
        <v>-4.0000000000000003E-5</v>
      </c>
      <c r="D30">
        <v>5.0000000000000002E-5</v>
      </c>
      <c r="E30">
        <v>-1E-4</v>
      </c>
      <c r="F30">
        <v>1.2E-4</v>
      </c>
      <c r="G30">
        <v>5.6100000000000004E-3</v>
      </c>
      <c r="H30">
        <v>-5.5900000000000004E-3</v>
      </c>
      <c r="I30">
        <v>-1.2899999999999999E-3</v>
      </c>
      <c r="J30">
        <v>1.42E-3</v>
      </c>
      <c r="K30">
        <v>21.4</v>
      </c>
      <c r="L30">
        <v>1</v>
      </c>
      <c r="N30">
        <f t="shared" si="3"/>
        <v>-0.15817499999999998</v>
      </c>
      <c r="O30">
        <f t="shared" si="4"/>
        <v>-0.38664999999999994</v>
      </c>
      <c r="P30">
        <f t="shared" si="5"/>
        <v>19.684000000000005</v>
      </c>
      <c r="Q30">
        <f t="shared" si="7"/>
        <v>19.68843248085345</v>
      </c>
      <c r="R30">
        <f t="shared" si="8"/>
        <v>1</v>
      </c>
      <c r="T30" s="1">
        <f t="shared" si="9"/>
        <v>1.2158042080223079</v>
      </c>
      <c r="U30" s="1">
        <f t="shared" si="10"/>
        <v>-0.46040260430133784</v>
      </c>
      <c r="V30" s="1">
        <f t="shared" si="11"/>
        <v>-1.1253080964383031</v>
      </c>
      <c r="W30">
        <f t="shared" si="12"/>
        <v>0</v>
      </c>
      <c r="Y30" s="2">
        <f t="shared" si="13"/>
        <v>1.310190770670415</v>
      </c>
      <c r="Z30">
        <f t="shared" si="14"/>
        <v>1</v>
      </c>
      <c r="AB30" s="8">
        <f t="shared" si="15"/>
        <v>-9.5940959409594198E-2</v>
      </c>
      <c r="AC30">
        <f t="shared" si="16"/>
        <v>0</v>
      </c>
      <c r="AF30">
        <v>65.021000000000001</v>
      </c>
      <c r="AG30">
        <v>24.994</v>
      </c>
      <c r="AH30">
        <v>9.5050000000000008</v>
      </c>
      <c r="AI30">
        <v>116.009</v>
      </c>
      <c r="AJ30" s="11">
        <v>20</v>
      </c>
      <c r="AK30" t="str">
        <f t="shared" si="17"/>
        <v>OK</v>
      </c>
      <c r="AM30">
        <f t="shared" si="18"/>
        <v>1</v>
      </c>
      <c r="AO30">
        <f t="shared" si="6"/>
        <v>0</v>
      </c>
      <c r="AQ30" t="str">
        <f t="shared" si="19"/>
        <v>Orientation</v>
      </c>
    </row>
    <row r="31" spans="1:43" x14ac:dyDescent="0.3">
      <c r="A31">
        <v>21</v>
      </c>
      <c r="B31">
        <v>255519</v>
      </c>
      <c r="C31">
        <v>0</v>
      </c>
      <c r="D31">
        <v>1.0000000000000001E-5</v>
      </c>
      <c r="E31">
        <v>-1.2E-4</v>
      </c>
      <c r="F31">
        <v>1.2999999999999999E-4</v>
      </c>
      <c r="G31">
        <v>5.5900000000000004E-3</v>
      </c>
      <c r="H31">
        <v>-5.5700000000000003E-3</v>
      </c>
      <c r="I31">
        <v>-1.41E-3</v>
      </c>
      <c r="J31">
        <v>1.2899999999999999E-3</v>
      </c>
      <c r="K31">
        <v>21.4</v>
      </c>
      <c r="L31">
        <v>1</v>
      </c>
      <c r="N31">
        <f t="shared" si="3"/>
        <v>-1.7575E-2</v>
      </c>
      <c r="O31">
        <f t="shared" si="4"/>
        <v>-0.43937499999999996</v>
      </c>
      <c r="P31">
        <f t="shared" si="5"/>
        <v>19.613700000000001</v>
      </c>
      <c r="Q31">
        <f t="shared" si="7"/>
        <v>19.61862856983765</v>
      </c>
      <c r="R31">
        <f t="shared" si="8"/>
        <v>1</v>
      </c>
      <c r="T31" s="1">
        <f t="shared" si="9"/>
        <v>1.2843188522621289</v>
      </c>
      <c r="U31" s="1">
        <f t="shared" si="10"/>
        <v>-5.1340290482500682E-2</v>
      </c>
      <c r="V31" s="1">
        <f t="shared" si="11"/>
        <v>-1.2832929717952475</v>
      </c>
      <c r="W31">
        <f t="shared" si="12"/>
        <v>0</v>
      </c>
      <c r="Y31" s="2">
        <f t="shared" si="13"/>
        <v>1.3081504057655131</v>
      </c>
      <c r="Z31">
        <f t="shared" si="14"/>
        <v>1</v>
      </c>
      <c r="AB31" s="8">
        <f t="shared" si="15"/>
        <v>8.8888888888888962E-2</v>
      </c>
      <c r="AC31">
        <f t="shared" si="16"/>
        <v>0</v>
      </c>
      <c r="AF31">
        <v>65.016999999999996</v>
      </c>
      <c r="AG31">
        <v>25.013999999999999</v>
      </c>
      <c r="AH31">
        <v>9.4860000000000007</v>
      </c>
      <c r="AI31">
        <v>115.77800000000001</v>
      </c>
      <c r="AJ31" s="11">
        <v>21</v>
      </c>
      <c r="AK31" t="str">
        <f t="shared" si="17"/>
        <v>OK</v>
      </c>
      <c r="AM31">
        <f t="shared" si="18"/>
        <v>1</v>
      </c>
      <c r="AO31">
        <f t="shared" si="6"/>
        <v>0</v>
      </c>
      <c r="AQ31" t="str">
        <f t="shared" si="19"/>
        <v>Orientation</v>
      </c>
    </row>
    <row r="32" spans="1:43" x14ac:dyDescent="0.3">
      <c r="A32">
        <v>22</v>
      </c>
      <c r="B32">
        <v>255519</v>
      </c>
      <c r="C32">
        <v>-5.0000000000000002E-5</v>
      </c>
      <c r="D32">
        <v>5.0000000000000002E-5</v>
      </c>
      <c r="E32">
        <v>-2.0000000000000001E-4</v>
      </c>
      <c r="F32">
        <v>2.0000000000000001E-4</v>
      </c>
      <c r="G32">
        <v>5.5999999999999999E-3</v>
      </c>
      <c r="H32">
        <v>-5.5999999999999999E-3</v>
      </c>
      <c r="I32">
        <v>-1.2800000000000001E-3</v>
      </c>
      <c r="J32">
        <v>1.4300000000000001E-3</v>
      </c>
      <c r="K32">
        <v>21.4</v>
      </c>
      <c r="L32">
        <v>1</v>
      </c>
      <c r="N32">
        <f t="shared" si="3"/>
        <v>-0.17574999999999999</v>
      </c>
      <c r="O32">
        <f t="shared" si="4"/>
        <v>-0.70299999999999996</v>
      </c>
      <c r="P32">
        <f t="shared" si="5"/>
        <v>19.683999999999997</v>
      </c>
      <c r="Q32">
        <f t="shared" si="7"/>
        <v>19.697333653631901</v>
      </c>
      <c r="R32">
        <f t="shared" si="8"/>
        <v>1</v>
      </c>
      <c r="T32" s="1">
        <f t="shared" si="9"/>
        <v>2.1083028506470334</v>
      </c>
      <c r="U32" s="1">
        <f t="shared" si="10"/>
        <v>-0.51155586658704122</v>
      </c>
      <c r="V32" s="1">
        <f t="shared" si="11"/>
        <v>-2.0454084888872281</v>
      </c>
      <c r="W32">
        <f t="shared" si="12"/>
        <v>0</v>
      </c>
      <c r="Y32" s="2">
        <f t="shared" si="13"/>
        <v>1.3105571694747227</v>
      </c>
      <c r="Z32">
        <f t="shared" si="14"/>
        <v>1</v>
      </c>
      <c r="AB32" s="8">
        <f t="shared" si="15"/>
        <v>-0.11070110701107007</v>
      </c>
      <c r="AC32">
        <f t="shared" si="16"/>
        <v>0</v>
      </c>
      <c r="AF32">
        <v>65.019000000000005</v>
      </c>
      <c r="AG32">
        <v>25.007999999999999</v>
      </c>
      <c r="AH32">
        <v>9.4949999999999992</v>
      </c>
      <c r="AI32">
        <v>116.029</v>
      </c>
      <c r="AJ32" s="11">
        <v>22</v>
      </c>
      <c r="AK32" t="str">
        <f t="shared" si="17"/>
        <v>OK</v>
      </c>
      <c r="AM32">
        <f t="shared" si="18"/>
        <v>1</v>
      </c>
      <c r="AO32">
        <f t="shared" si="6"/>
        <v>0</v>
      </c>
      <c r="AQ32" t="str">
        <f t="shared" si="19"/>
        <v>Orientation</v>
      </c>
    </row>
    <row r="33" spans="1:43" x14ac:dyDescent="0.3">
      <c r="A33">
        <v>23</v>
      </c>
      <c r="B33">
        <v>255519</v>
      </c>
      <c r="C33">
        <v>5.0000000000000002E-5</v>
      </c>
      <c r="D33">
        <v>-3.0000000000000001E-5</v>
      </c>
      <c r="E33">
        <v>-1.7000000000000001E-4</v>
      </c>
      <c r="F33">
        <v>1.8000000000000001E-4</v>
      </c>
      <c r="G33">
        <v>5.5999999999999999E-3</v>
      </c>
      <c r="H33">
        <v>-5.5799999999999999E-3</v>
      </c>
      <c r="I33">
        <v>-1.41E-3</v>
      </c>
      <c r="J33">
        <v>1.2899999999999999E-3</v>
      </c>
      <c r="K33">
        <v>21.4</v>
      </c>
      <c r="L33">
        <v>1</v>
      </c>
      <c r="N33">
        <f t="shared" si="3"/>
        <v>0.1406</v>
      </c>
      <c r="O33">
        <f t="shared" si="4"/>
        <v>-0.61512500000000014</v>
      </c>
      <c r="P33">
        <f t="shared" si="5"/>
        <v>19.648849999999996</v>
      </c>
      <c r="Q33">
        <f t="shared" si="7"/>
        <v>19.65897895232926</v>
      </c>
      <c r="R33">
        <f t="shared" si="8"/>
        <v>1</v>
      </c>
      <c r="T33" s="1">
        <f t="shared" si="9"/>
        <v>1.8393232629277736</v>
      </c>
      <c r="U33" s="1">
        <f t="shared" si="10"/>
        <v>0.40998069148978356</v>
      </c>
      <c r="V33" s="1">
        <f t="shared" si="11"/>
        <v>-1.7931105065708035</v>
      </c>
      <c r="W33">
        <f t="shared" si="12"/>
        <v>0</v>
      </c>
      <c r="Y33" s="2">
        <f t="shared" si="13"/>
        <v>1.3088851414634513</v>
      </c>
      <c r="Z33">
        <f t="shared" si="14"/>
        <v>1</v>
      </c>
      <c r="AB33" s="8">
        <f t="shared" si="15"/>
        <v>8.8888888888888962E-2</v>
      </c>
      <c r="AC33">
        <f t="shared" si="16"/>
        <v>0</v>
      </c>
      <c r="AF33">
        <v>65.018000000000001</v>
      </c>
      <c r="AG33">
        <v>25.003</v>
      </c>
      <c r="AH33">
        <v>9.4969999999999999</v>
      </c>
      <c r="AI33">
        <v>115.95099999999999</v>
      </c>
      <c r="AJ33" s="11">
        <v>23</v>
      </c>
      <c r="AK33" t="str">
        <f t="shared" si="17"/>
        <v>OK</v>
      </c>
      <c r="AM33">
        <f t="shared" si="18"/>
        <v>1</v>
      </c>
      <c r="AO33">
        <f t="shared" si="6"/>
        <v>0</v>
      </c>
      <c r="AQ33" t="str">
        <f t="shared" si="19"/>
        <v>Orientation</v>
      </c>
    </row>
    <row r="34" spans="1:43" x14ac:dyDescent="0.3">
      <c r="A34">
        <v>24</v>
      </c>
      <c r="B34">
        <v>255519</v>
      </c>
      <c r="C34">
        <v>-8.0000000000000007E-5</v>
      </c>
      <c r="D34">
        <v>6.0000000000000002E-5</v>
      </c>
      <c r="E34">
        <v>1.2999999999999999E-4</v>
      </c>
      <c r="F34">
        <v>-1.2999999999999999E-4</v>
      </c>
      <c r="G34">
        <v>5.5999999999999999E-3</v>
      </c>
      <c r="H34">
        <v>-5.5999999999999999E-3</v>
      </c>
      <c r="I34">
        <v>-1.41E-3</v>
      </c>
      <c r="J34">
        <v>1.2999999999999999E-3</v>
      </c>
      <c r="K34">
        <v>21.4</v>
      </c>
      <c r="L34">
        <v>1</v>
      </c>
      <c r="N34">
        <f t="shared" si="3"/>
        <v>-0.24605000000000002</v>
      </c>
      <c r="O34">
        <f t="shared" si="4"/>
        <v>0.45694999999999997</v>
      </c>
      <c r="P34">
        <f t="shared" si="5"/>
        <v>19.683999999999997</v>
      </c>
      <c r="Q34">
        <f t="shared" si="7"/>
        <v>19.690840507835105</v>
      </c>
      <c r="R34">
        <f t="shared" si="8"/>
        <v>1</v>
      </c>
      <c r="T34" s="1">
        <f t="shared" si="9"/>
        <v>1.5102966142134739</v>
      </c>
      <c r="U34" s="1">
        <f t="shared" si="10"/>
        <v>-0.71615994547040851</v>
      </c>
      <c r="V34" s="1">
        <f t="shared" si="11"/>
        <v>1.3298417448969007</v>
      </c>
      <c r="W34">
        <f t="shared" si="12"/>
        <v>0</v>
      </c>
      <c r="Y34" s="2">
        <f t="shared" si="13"/>
        <v>1.3096059529432891</v>
      </c>
      <c r="Z34">
        <f t="shared" si="14"/>
        <v>1</v>
      </c>
      <c r="AB34" s="8">
        <f t="shared" si="15"/>
        <v>8.1180811808118147E-2</v>
      </c>
      <c r="AC34">
        <f t="shared" si="16"/>
        <v>0</v>
      </c>
      <c r="AF34">
        <v>65.006</v>
      </c>
      <c r="AG34">
        <v>25.004999999999999</v>
      </c>
      <c r="AH34">
        <v>9.4979999999999993</v>
      </c>
      <c r="AI34">
        <v>116.075</v>
      </c>
      <c r="AJ34" s="11">
        <v>24</v>
      </c>
      <c r="AK34" t="str">
        <f t="shared" si="17"/>
        <v>OK</v>
      </c>
      <c r="AM34">
        <f t="shared" si="18"/>
        <v>1</v>
      </c>
      <c r="AO34">
        <f t="shared" si="6"/>
        <v>0</v>
      </c>
      <c r="AQ34" t="str">
        <f t="shared" si="19"/>
        <v>Orientation</v>
      </c>
    </row>
    <row r="35" spans="1:43" x14ac:dyDescent="0.3">
      <c r="A35">
        <v>25</v>
      </c>
      <c r="B35">
        <v>255519</v>
      </c>
      <c r="C35">
        <v>-6.9999999999999994E-5</v>
      </c>
      <c r="D35">
        <v>5.0000000000000002E-5</v>
      </c>
      <c r="E35">
        <v>-1.1E-4</v>
      </c>
      <c r="F35">
        <v>1.1E-4</v>
      </c>
      <c r="G35">
        <v>5.5999999999999999E-3</v>
      </c>
      <c r="H35">
        <v>-5.5999999999999999E-3</v>
      </c>
      <c r="I35">
        <v>-1.2899999999999999E-3</v>
      </c>
      <c r="J35">
        <v>1.42E-3</v>
      </c>
      <c r="K35">
        <v>21.5</v>
      </c>
      <c r="L35">
        <v>1</v>
      </c>
      <c r="N35">
        <f t="shared" si="3"/>
        <v>-0.21089999999999998</v>
      </c>
      <c r="O35">
        <f t="shared" si="4"/>
        <v>-0.38664999999999994</v>
      </c>
      <c r="P35">
        <f t="shared" si="5"/>
        <v>19.683999999999997</v>
      </c>
      <c r="Q35">
        <f t="shared" si="7"/>
        <v>19.688926660244835</v>
      </c>
      <c r="R35">
        <f t="shared" si="8"/>
        <v>1</v>
      </c>
      <c r="T35" s="1">
        <f t="shared" si="9"/>
        <v>1.2817755189279587</v>
      </c>
      <c r="U35" s="1">
        <f t="shared" si="10"/>
        <v>-0.61385986310932805</v>
      </c>
      <c r="V35" s="1">
        <f t="shared" si="11"/>
        <v>-1.1253080964383033</v>
      </c>
      <c r="W35">
        <f t="shared" si="12"/>
        <v>0</v>
      </c>
      <c r="Y35" s="2">
        <f t="shared" si="13"/>
        <v>1.310594732220816</v>
      </c>
      <c r="Z35">
        <f t="shared" si="14"/>
        <v>1</v>
      </c>
      <c r="AB35" s="8">
        <f t="shared" si="15"/>
        <v>-9.5940959409594198E-2</v>
      </c>
      <c r="AC35">
        <f t="shared" si="16"/>
        <v>0</v>
      </c>
      <c r="AF35">
        <v>65.025000000000006</v>
      </c>
      <c r="AG35">
        <v>25.001000000000001</v>
      </c>
      <c r="AH35">
        <v>9.4960000000000004</v>
      </c>
      <c r="AI35">
        <v>115.986</v>
      </c>
      <c r="AJ35" s="11">
        <v>25</v>
      </c>
      <c r="AK35" t="str">
        <f t="shared" si="17"/>
        <v>OK</v>
      </c>
      <c r="AM35">
        <f t="shared" si="18"/>
        <v>1</v>
      </c>
      <c r="AO35">
        <f t="shared" si="6"/>
        <v>0</v>
      </c>
      <c r="AQ35" t="str">
        <f t="shared" si="19"/>
        <v>Orientation</v>
      </c>
    </row>
    <row r="36" spans="1:43" x14ac:dyDescent="0.3">
      <c r="A36">
        <v>26</v>
      </c>
      <c r="B36">
        <v>255519</v>
      </c>
      <c r="C36">
        <v>-5.0000000000000002E-5</v>
      </c>
      <c r="D36">
        <v>0</v>
      </c>
      <c r="E36">
        <v>1.4999999999999999E-4</v>
      </c>
      <c r="F36">
        <v>-1.4999999999999999E-4</v>
      </c>
      <c r="G36">
        <v>5.5999999999999999E-3</v>
      </c>
      <c r="H36">
        <v>-5.5999999999999999E-3</v>
      </c>
      <c r="I36">
        <v>-1.4E-3</v>
      </c>
      <c r="J36">
        <v>1.31E-3</v>
      </c>
      <c r="K36">
        <v>21.5</v>
      </c>
      <c r="L36">
        <v>1</v>
      </c>
      <c r="N36">
        <f t="shared" si="3"/>
        <v>-8.7874999999999995E-2</v>
      </c>
      <c r="O36">
        <f t="shared" si="4"/>
        <v>0.52725</v>
      </c>
      <c r="P36">
        <f t="shared" si="5"/>
        <v>19.683999999999997</v>
      </c>
      <c r="Q36">
        <f t="shared" si="7"/>
        <v>19.691256196041046</v>
      </c>
      <c r="R36">
        <f t="shared" si="8"/>
        <v>1</v>
      </c>
      <c r="T36" s="1">
        <f t="shared" si="9"/>
        <v>1.5554955033904383</v>
      </c>
      <c r="U36" s="1">
        <f t="shared" si="10"/>
        <v>-0.25578303073926423</v>
      </c>
      <c r="V36" s="1">
        <f t="shared" si="11"/>
        <v>1.5343414997007687</v>
      </c>
      <c r="W36">
        <f t="shared" si="12"/>
        <v>0</v>
      </c>
      <c r="Y36" s="2">
        <f t="shared" si="13"/>
        <v>1.3094063654667492</v>
      </c>
      <c r="Z36">
        <f t="shared" si="14"/>
        <v>1</v>
      </c>
      <c r="AB36" s="8">
        <f t="shared" si="15"/>
        <v>6.6420664206642083E-2</v>
      </c>
      <c r="AC36">
        <f t="shared" si="16"/>
        <v>0</v>
      </c>
      <c r="AF36">
        <v>64.984999999999999</v>
      </c>
      <c r="AG36">
        <v>25.021000000000001</v>
      </c>
      <c r="AH36">
        <v>9.5030000000000001</v>
      </c>
      <c r="AI36">
        <v>116.105</v>
      </c>
      <c r="AJ36" s="11">
        <v>26</v>
      </c>
      <c r="AK36" t="str">
        <f t="shared" si="17"/>
        <v>OK</v>
      </c>
      <c r="AM36">
        <f t="shared" si="18"/>
        <v>1</v>
      </c>
      <c r="AO36">
        <f t="shared" si="6"/>
        <v>0</v>
      </c>
      <c r="AQ36" t="str">
        <f t="shared" si="19"/>
        <v>Orientation</v>
      </c>
    </row>
    <row r="37" spans="1:43" x14ac:dyDescent="0.3">
      <c r="A37">
        <v>27</v>
      </c>
      <c r="B37">
        <v>255519</v>
      </c>
      <c r="C37">
        <v>1.2E-4</v>
      </c>
      <c r="D37">
        <v>-1.1E-4</v>
      </c>
      <c r="E37">
        <v>-1.9000000000000001E-4</v>
      </c>
      <c r="F37">
        <v>1.9000000000000001E-4</v>
      </c>
      <c r="G37">
        <v>5.62E-3</v>
      </c>
      <c r="H37">
        <v>-5.5999999999999999E-3</v>
      </c>
      <c r="I37">
        <v>-1.41E-3</v>
      </c>
      <c r="J37">
        <v>1.2999999999999999E-3</v>
      </c>
      <c r="K37">
        <v>21.5</v>
      </c>
      <c r="L37">
        <v>1</v>
      </c>
      <c r="N37">
        <f t="shared" si="3"/>
        <v>0.404225</v>
      </c>
      <c r="O37">
        <f t="shared" si="4"/>
        <v>-0.66785000000000005</v>
      </c>
      <c r="P37">
        <f t="shared" si="5"/>
        <v>19.719149999999999</v>
      </c>
      <c r="Q37">
        <f t="shared" si="7"/>
        <v>19.734596479168886</v>
      </c>
      <c r="R37">
        <f t="shared" si="8"/>
        <v>1</v>
      </c>
      <c r="T37" s="1">
        <f t="shared" si="9"/>
        <v>2.2670786538332512</v>
      </c>
      <c r="U37" s="1">
        <f t="shared" si="10"/>
        <v>1.1743479404194868</v>
      </c>
      <c r="V37" s="1">
        <f t="shared" si="11"/>
        <v>-1.9397573333806331</v>
      </c>
      <c r="W37">
        <f t="shared" si="12"/>
        <v>0</v>
      </c>
      <c r="Y37" s="2">
        <f t="shared" si="13"/>
        <v>1.3105726084656424</v>
      </c>
      <c r="Z37">
        <f t="shared" si="14"/>
        <v>1</v>
      </c>
      <c r="AB37" s="8">
        <f t="shared" si="15"/>
        <v>8.1180811808118147E-2</v>
      </c>
      <c r="AC37">
        <f t="shared" si="16"/>
        <v>0</v>
      </c>
      <c r="AF37">
        <v>65.034000000000006</v>
      </c>
      <c r="AG37">
        <v>25.029</v>
      </c>
      <c r="AH37">
        <v>9.5009999999999994</v>
      </c>
      <c r="AI37">
        <v>116.25700000000001</v>
      </c>
      <c r="AJ37" s="11">
        <v>27</v>
      </c>
      <c r="AK37" t="str">
        <f t="shared" si="17"/>
        <v>OK</v>
      </c>
      <c r="AM37">
        <f t="shared" si="18"/>
        <v>1</v>
      </c>
      <c r="AO37">
        <f t="shared" si="6"/>
        <v>0</v>
      </c>
      <c r="AQ37" t="str">
        <f t="shared" si="19"/>
        <v>Orientation</v>
      </c>
    </row>
    <row r="38" spans="1:43" x14ac:dyDescent="0.3">
      <c r="A38">
        <v>28</v>
      </c>
      <c r="B38">
        <v>255519</v>
      </c>
      <c r="C38">
        <v>-4.0000000000000003E-5</v>
      </c>
      <c r="D38">
        <v>3.0000000000000001E-5</v>
      </c>
      <c r="E38">
        <v>-2.0000000000000001E-4</v>
      </c>
      <c r="F38">
        <v>2.0000000000000001E-4</v>
      </c>
      <c r="G38">
        <v>5.6100000000000004E-3</v>
      </c>
      <c r="H38">
        <v>-5.6100000000000004E-3</v>
      </c>
      <c r="I38">
        <v>-1.2899999999999999E-3</v>
      </c>
      <c r="J38">
        <v>1.42E-3</v>
      </c>
      <c r="K38">
        <v>21.5</v>
      </c>
      <c r="L38">
        <v>1</v>
      </c>
      <c r="N38">
        <f t="shared" si="3"/>
        <v>-0.12302500000000001</v>
      </c>
      <c r="O38">
        <f t="shared" si="4"/>
        <v>-0.70299999999999996</v>
      </c>
      <c r="P38">
        <f t="shared" si="5"/>
        <v>19.719149999999999</v>
      </c>
      <c r="Q38">
        <f t="shared" si="7"/>
        <v>19.732060735592849</v>
      </c>
      <c r="R38">
        <f t="shared" si="8"/>
        <v>1</v>
      </c>
      <c r="T38" s="1">
        <f t="shared" si="9"/>
        <v>2.0727674728356456</v>
      </c>
      <c r="U38" s="1">
        <f t="shared" si="10"/>
        <v>-0.35745566224836001</v>
      </c>
      <c r="V38" s="1">
        <f t="shared" si="11"/>
        <v>-2.0417655731041737</v>
      </c>
      <c r="W38">
        <f t="shared" si="12"/>
        <v>0</v>
      </c>
      <c r="Y38" s="2">
        <f t="shared" si="13"/>
        <v>1.310539483334072</v>
      </c>
      <c r="Z38">
        <f t="shared" si="14"/>
        <v>1</v>
      </c>
      <c r="AB38" s="8">
        <f t="shared" si="15"/>
        <v>-9.5940959409594198E-2</v>
      </c>
      <c r="AC38">
        <f t="shared" si="16"/>
        <v>0</v>
      </c>
      <c r="AF38">
        <v>65.034000000000006</v>
      </c>
      <c r="AG38">
        <v>25.021999999999998</v>
      </c>
      <c r="AH38">
        <v>9.5009999999999994</v>
      </c>
      <c r="AI38">
        <v>116.245</v>
      </c>
      <c r="AJ38" s="11">
        <v>28</v>
      </c>
      <c r="AK38" t="str">
        <f t="shared" si="17"/>
        <v>OK</v>
      </c>
      <c r="AM38">
        <f t="shared" si="18"/>
        <v>1</v>
      </c>
      <c r="AO38">
        <f t="shared" si="6"/>
        <v>0</v>
      </c>
      <c r="AQ38" t="str">
        <f t="shared" si="19"/>
        <v>Orientation</v>
      </c>
    </row>
    <row r="39" spans="1:43" x14ac:dyDescent="0.3">
      <c r="A39">
        <v>29</v>
      </c>
      <c r="B39">
        <v>255519</v>
      </c>
      <c r="C39">
        <v>-1.0000000000000001E-5</v>
      </c>
      <c r="D39">
        <v>0</v>
      </c>
      <c r="E39">
        <v>-8.0000000000000007E-5</v>
      </c>
      <c r="F39">
        <v>9.0000000000000006E-5</v>
      </c>
      <c r="G39">
        <v>5.6100000000000004E-3</v>
      </c>
      <c r="H39">
        <v>-5.5900000000000004E-3</v>
      </c>
      <c r="I39">
        <v>-1.41E-3</v>
      </c>
      <c r="J39">
        <v>1.2999999999999999E-3</v>
      </c>
      <c r="K39">
        <v>21.5</v>
      </c>
      <c r="L39">
        <v>1</v>
      </c>
      <c r="N39">
        <f t="shared" si="3"/>
        <v>-1.7575E-2</v>
      </c>
      <c r="O39">
        <f t="shared" si="4"/>
        <v>-0.29877500000000001</v>
      </c>
      <c r="P39">
        <f t="shared" si="5"/>
        <v>19.684000000000005</v>
      </c>
      <c r="Q39">
        <f t="shared" si="7"/>
        <v>19.686275203330116</v>
      </c>
      <c r="R39">
        <f t="shared" si="8"/>
        <v>1</v>
      </c>
      <c r="T39" s="1">
        <f t="shared" si="9"/>
        <v>0.87110427366475729</v>
      </c>
      <c r="U39" s="1">
        <f t="shared" si="10"/>
        <v>-5.115693239982861E-2</v>
      </c>
      <c r="V39" s="1">
        <f t="shared" si="11"/>
        <v>-0.86960130379694034</v>
      </c>
      <c r="W39">
        <f t="shared" si="12"/>
        <v>1</v>
      </c>
      <c r="Y39" s="2">
        <f t="shared" si="13"/>
        <v>1.3090751451780529</v>
      </c>
      <c r="Z39">
        <f t="shared" si="14"/>
        <v>1</v>
      </c>
      <c r="AB39" s="8">
        <f t="shared" si="15"/>
        <v>8.1180811808118147E-2</v>
      </c>
      <c r="AC39">
        <f t="shared" si="16"/>
        <v>0</v>
      </c>
      <c r="AF39">
        <v>65.018000000000001</v>
      </c>
      <c r="AG39">
        <v>25.013000000000002</v>
      </c>
      <c r="AH39">
        <v>9.4969999999999999</v>
      </c>
      <c r="AI39">
        <v>116.105</v>
      </c>
      <c r="AJ39" s="11">
        <v>29</v>
      </c>
      <c r="AK39" t="str">
        <f t="shared" si="17"/>
        <v>OK</v>
      </c>
      <c r="AM39">
        <f t="shared" si="18"/>
        <v>1</v>
      </c>
      <c r="AO39">
        <f t="shared" si="6"/>
        <v>0</v>
      </c>
      <c r="AQ39" t="str">
        <f t="shared" si="19"/>
        <v>Convergence</v>
      </c>
    </row>
    <row r="40" spans="1:43" x14ac:dyDescent="0.3">
      <c r="A40">
        <v>30</v>
      </c>
      <c r="B40">
        <v>255519</v>
      </c>
      <c r="C40">
        <v>2.0000000000000002E-5</v>
      </c>
      <c r="D40">
        <v>-5.0000000000000002E-5</v>
      </c>
      <c r="E40">
        <v>-1.2E-4</v>
      </c>
      <c r="F40">
        <v>1.2E-4</v>
      </c>
      <c r="G40">
        <v>5.5799999999999999E-3</v>
      </c>
      <c r="H40">
        <v>-5.5700000000000003E-3</v>
      </c>
      <c r="I40">
        <v>-1.4E-3</v>
      </c>
      <c r="J40">
        <v>1.2999999999999999E-3</v>
      </c>
      <c r="K40">
        <v>21.5</v>
      </c>
      <c r="L40">
        <v>1</v>
      </c>
      <c r="N40">
        <f t="shared" si="3"/>
        <v>0.12302500000000001</v>
      </c>
      <c r="O40">
        <f t="shared" si="4"/>
        <v>-0.42180000000000001</v>
      </c>
      <c r="P40">
        <f t="shared" si="5"/>
        <v>19.596125000000001</v>
      </c>
      <c r="Q40">
        <f t="shared" si="7"/>
        <v>19.60105010978366</v>
      </c>
      <c r="R40">
        <f t="shared" si="8"/>
        <v>1</v>
      </c>
      <c r="T40" s="1">
        <f t="shared" si="9"/>
        <v>1.2844435218008419</v>
      </c>
      <c r="U40" s="1">
        <f t="shared" si="10"/>
        <v>0.35969971973370313</v>
      </c>
      <c r="V40" s="1">
        <f t="shared" si="11"/>
        <v>-1.2330819741193648</v>
      </c>
      <c r="W40">
        <f t="shared" si="12"/>
        <v>0</v>
      </c>
      <c r="Y40" s="2">
        <f t="shared" si="13"/>
        <v>1.3072812045241524</v>
      </c>
      <c r="Z40">
        <f t="shared" si="14"/>
        <v>1</v>
      </c>
      <c r="AB40" s="8">
        <f t="shared" si="15"/>
        <v>7.4074074074074098E-2</v>
      </c>
      <c r="AC40">
        <f t="shared" si="16"/>
        <v>0</v>
      </c>
      <c r="AF40">
        <v>64.992000000000004</v>
      </c>
      <c r="AG40">
        <v>25.013000000000002</v>
      </c>
      <c r="AH40">
        <v>9.5009999999999994</v>
      </c>
      <c r="AI40">
        <v>115.761</v>
      </c>
      <c r="AJ40" s="11">
        <v>30</v>
      </c>
      <c r="AK40" t="str">
        <f t="shared" si="17"/>
        <v>OK</v>
      </c>
      <c r="AM40">
        <f t="shared" si="18"/>
        <v>1</v>
      </c>
      <c r="AO40">
        <f t="shared" si="6"/>
        <v>0</v>
      </c>
      <c r="AQ40" t="str">
        <f t="shared" si="19"/>
        <v>Orientation</v>
      </c>
    </row>
    <row r="41" spans="1:43" x14ac:dyDescent="0.3">
      <c r="A41">
        <v>31</v>
      </c>
      <c r="B41">
        <v>255519</v>
      </c>
      <c r="C41">
        <v>6.0000000000000002E-5</v>
      </c>
      <c r="D41">
        <v>-4.0000000000000003E-5</v>
      </c>
      <c r="E41">
        <v>-9.0000000000000006E-5</v>
      </c>
      <c r="F41">
        <v>6.9999999999999994E-5</v>
      </c>
      <c r="G41">
        <v>5.5999999999999999E-3</v>
      </c>
      <c r="H41">
        <v>-5.6100000000000004E-3</v>
      </c>
      <c r="I41">
        <v>-1.41E-3</v>
      </c>
      <c r="J41">
        <v>1.2999999999999999E-3</v>
      </c>
      <c r="K41">
        <v>21.5</v>
      </c>
      <c r="L41">
        <v>1</v>
      </c>
      <c r="N41">
        <f t="shared" si="3"/>
        <v>0.17574999999999999</v>
      </c>
      <c r="O41">
        <f t="shared" si="4"/>
        <v>-0.28119999999999995</v>
      </c>
      <c r="P41">
        <f t="shared" si="5"/>
        <v>19.701574999999998</v>
      </c>
      <c r="Q41">
        <f t="shared" si="7"/>
        <v>19.704365480347874</v>
      </c>
      <c r="R41">
        <f t="shared" si="8"/>
        <v>1</v>
      </c>
      <c r="T41" s="1">
        <f t="shared" si="9"/>
        <v>0.96427523402167614</v>
      </c>
      <c r="U41" s="1">
        <f t="shared" si="10"/>
        <v>0.51109955194159207</v>
      </c>
      <c r="V41" s="1">
        <f t="shared" si="11"/>
        <v>-0.817725448953732</v>
      </c>
      <c r="W41">
        <f t="shared" si="12"/>
        <v>1</v>
      </c>
      <c r="Y41" s="2">
        <f t="shared" si="13"/>
        <v>1.3099508999227591</v>
      </c>
      <c r="Z41">
        <f t="shared" si="14"/>
        <v>1</v>
      </c>
      <c r="AB41" s="8">
        <f t="shared" si="15"/>
        <v>8.1180811808118147E-2</v>
      </c>
      <c r="AC41">
        <f t="shared" si="16"/>
        <v>0</v>
      </c>
      <c r="AF41">
        <v>65.007000000000005</v>
      </c>
      <c r="AG41">
        <v>25.02</v>
      </c>
      <c r="AH41">
        <v>9.5</v>
      </c>
      <c r="AI41">
        <v>116.134</v>
      </c>
      <c r="AJ41" s="11">
        <v>31</v>
      </c>
      <c r="AK41" t="str">
        <f t="shared" si="17"/>
        <v>OK</v>
      </c>
      <c r="AM41">
        <f t="shared" si="18"/>
        <v>1</v>
      </c>
      <c r="AO41">
        <f t="shared" si="6"/>
        <v>0</v>
      </c>
      <c r="AQ41" t="str">
        <f t="shared" si="19"/>
        <v>Convergence</v>
      </c>
    </row>
    <row r="42" spans="1:43" x14ac:dyDescent="0.3">
      <c r="A42">
        <v>32</v>
      </c>
      <c r="B42">
        <v>255519</v>
      </c>
      <c r="C42">
        <v>5.0000000000000002E-5</v>
      </c>
      <c r="D42">
        <v>-5.0000000000000002E-5</v>
      </c>
      <c r="E42">
        <v>1.1E-4</v>
      </c>
      <c r="F42">
        <v>-1.1E-4</v>
      </c>
      <c r="G42">
        <v>5.5900000000000004E-3</v>
      </c>
      <c r="H42">
        <v>-5.5900000000000004E-3</v>
      </c>
      <c r="I42">
        <v>-1.2800000000000001E-3</v>
      </c>
      <c r="J42">
        <v>1.4300000000000001E-3</v>
      </c>
      <c r="K42">
        <v>21.5</v>
      </c>
      <c r="L42">
        <v>1</v>
      </c>
      <c r="N42">
        <f t="shared" si="3"/>
        <v>0.17574999999999999</v>
      </c>
      <c r="O42">
        <f t="shared" si="4"/>
        <v>0.38664999999999994</v>
      </c>
      <c r="P42">
        <f t="shared" si="5"/>
        <v>19.648849999999999</v>
      </c>
      <c r="Q42">
        <f t="shared" si="7"/>
        <v>19.653439714398594</v>
      </c>
      <c r="R42">
        <f t="shared" si="8"/>
        <v>1</v>
      </c>
      <c r="T42" s="1">
        <f t="shared" si="9"/>
        <v>1.2382821936486188</v>
      </c>
      <c r="U42" s="1">
        <f t="shared" si="10"/>
        <v>0.51247094459812836</v>
      </c>
      <c r="V42" s="1">
        <f t="shared" si="11"/>
        <v>1.1273206509210925</v>
      </c>
      <c r="W42">
        <f t="shared" si="12"/>
        <v>0</v>
      </c>
      <c r="Y42" s="2">
        <f t="shared" si="13"/>
        <v>1.3081761475659999</v>
      </c>
      <c r="Z42">
        <f t="shared" si="14"/>
        <v>1</v>
      </c>
      <c r="AB42" s="8">
        <f t="shared" si="15"/>
        <v>-0.11070110701107007</v>
      </c>
      <c r="AC42">
        <f t="shared" si="16"/>
        <v>0</v>
      </c>
      <c r="AF42">
        <v>65.009</v>
      </c>
      <c r="AG42">
        <v>25.018000000000001</v>
      </c>
      <c r="AH42">
        <v>9.4870000000000001</v>
      </c>
      <c r="AI42">
        <v>115.991</v>
      </c>
      <c r="AJ42" s="11">
        <v>32</v>
      </c>
      <c r="AK42" t="str">
        <f t="shared" si="17"/>
        <v>OK</v>
      </c>
      <c r="AM42">
        <f t="shared" si="18"/>
        <v>1</v>
      </c>
      <c r="AO42">
        <f t="shared" si="6"/>
        <v>0</v>
      </c>
      <c r="AQ42" t="str">
        <f t="shared" si="19"/>
        <v>Orientation</v>
      </c>
    </row>
    <row r="43" spans="1:43" x14ac:dyDescent="0.3">
      <c r="A43">
        <v>33</v>
      </c>
      <c r="B43">
        <v>255519</v>
      </c>
      <c r="C43">
        <v>-4.0000000000000003E-5</v>
      </c>
      <c r="D43">
        <v>3.0000000000000001E-5</v>
      </c>
      <c r="E43">
        <v>-1.1E-4</v>
      </c>
      <c r="F43">
        <v>1E-4</v>
      </c>
      <c r="G43">
        <v>5.5900000000000004E-3</v>
      </c>
      <c r="H43">
        <v>-5.5999999999999999E-3</v>
      </c>
      <c r="I43">
        <v>-1.2800000000000001E-3</v>
      </c>
      <c r="J43">
        <v>1.4300000000000001E-3</v>
      </c>
      <c r="K43">
        <v>21.6</v>
      </c>
      <c r="L43">
        <v>1</v>
      </c>
      <c r="N43">
        <f t="shared" si="3"/>
        <v>-0.12302500000000001</v>
      </c>
      <c r="O43">
        <f t="shared" si="4"/>
        <v>-0.36907499999999999</v>
      </c>
      <c r="P43">
        <f t="shared" si="5"/>
        <v>19.666425</v>
      </c>
      <c r="Q43">
        <f t="shared" si="7"/>
        <v>19.670272590558451</v>
      </c>
      <c r="R43">
        <f t="shared" si="8"/>
        <v>1</v>
      </c>
      <c r="T43" s="1">
        <f t="shared" si="9"/>
        <v>1.1332714440088061</v>
      </c>
      <c r="U43" s="1">
        <f t="shared" si="10"/>
        <v>-0.3584139634538413</v>
      </c>
      <c r="V43" s="1">
        <f t="shared" si="11"/>
        <v>-1.0751297105970006</v>
      </c>
      <c r="W43">
        <f t="shared" si="12"/>
        <v>1</v>
      </c>
      <c r="Y43" s="2">
        <f t="shared" si="13"/>
        <v>1.3087194699709341</v>
      </c>
      <c r="Z43">
        <f t="shared" si="14"/>
        <v>1</v>
      </c>
      <c r="AB43" s="8">
        <f t="shared" si="15"/>
        <v>-0.11070110701107007</v>
      </c>
      <c r="AC43">
        <f t="shared" si="16"/>
        <v>0</v>
      </c>
      <c r="AF43">
        <v>65.031000000000006</v>
      </c>
      <c r="AG43">
        <v>25.01</v>
      </c>
      <c r="AH43">
        <v>9.4909999999999997</v>
      </c>
      <c r="AI43">
        <v>116.05200000000001</v>
      </c>
      <c r="AJ43" s="11">
        <v>33</v>
      </c>
      <c r="AK43" t="str">
        <f t="shared" si="17"/>
        <v>OK</v>
      </c>
      <c r="AM43">
        <f t="shared" si="18"/>
        <v>1</v>
      </c>
      <c r="AO43">
        <f t="shared" si="6"/>
        <v>0</v>
      </c>
      <c r="AQ43" t="str">
        <f t="shared" si="19"/>
        <v>Convergence</v>
      </c>
    </row>
    <row r="44" spans="1:43" x14ac:dyDescent="0.3">
      <c r="A44">
        <v>34</v>
      </c>
      <c r="B44">
        <v>255519</v>
      </c>
      <c r="C44">
        <v>-3.0000000000000001E-5</v>
      </c>
      <c r="D44">
        <v>1.0000000000000001E-5</v>
      </c>
      <c r="E44">
        <v>1.1E-4</v>
      </c>
      <c r="F44">
        <v>-1.2E-4</v>
      </c>
      <c r="G44">
        <v>5.5900000000000004E-3</v>
      </c>
      <c r="H44">
        <v>-5.5900000000000004E-3</v>
      </c>
      <c r="I44">
        <v>-1.4E-3</v>
      </c>
      <c r="J44">
        <v>1.31E-3</v>
      </c>
      <c r="K44">
        <v>21.6</v>
      </c>
      <c r="L44">
        <v>1</v>
      </c>
      <c r="N44">
        <f t="shared" si="3"/>
        <v>-7.0300000000000001E-2</v>
      </c>
      <c r="O44">
        <f t="shared" si="4"/>
        <v>0.404225</v>
      </c>
      <c r="P44">
        <f t="shared" si="5"/>
        <v>19.648849999999999</v>
      </c>
      <c r="Q44">
        <f t="shared" si="7"/>
        <v>19.653133242898573</v>
      </c>
      <c r="R44">
        <f t="shared" si="8"/>
        <v>1</v>
      </c>
      <c r="T44" s="1">
        <f t="shared" si="9"/>
        <v>1.1962335279382661</v>
      </c>
      <c r="U44" s="1">
        <f t="shared" si="10"/>
        <v>-0.20499296972487738</v>
      </c>
      <c r="V44" s="1">
        <f t="shared" si="11"/>
        <v>1.1785483601304336</v>
      </c>
      <c r="W44">
        <f t="shared" si="12"/>
        <v>0</v>
      </c>
      <c r="Y44" s="2">
        <f t="shared" si="13"/>
        <v>1.3096442911845205</v>
      </c>
      <c r="Z44">
        <f t="shared" si="14"/>
        <v>1</v>
      </c>
      <c r="AB44" s="8">
        <f t="shared" si="15"/>
        <v>6.6420664206642083E-2</v>
      </c>
      <c r="AC44">
        <f t="shared" si="16"/>
        <v>0</v>
      </c>
      <c r="AF44">
        <v>65.03</v>
      </c>
      <c r="AG44">
        <v>25.006</v>
      </c>
      <c r="AH44">
        <v>9.4789999999999992</v>
      </c>
      <c r="AI44">
        <v>115.869</v>
      </c>
      <c r="AJ44" s="11">
        <v>34</v>
      </c>
      <c r="AK44" t="str">
        <f t="shared" si="17"/>
        <v>OK</v>
      </c>
      <c r="AM44">
        <f t="shared" si="18"/>
        <v>1</v>
      </c>
      <c r="AO44">
        <f t="shared" si="6"/>
        <v>0</v>
      </c>
      <c r="AQ44" t="str">
        <f t="shared" si="19"/>
        <v>Orientation</v>
      </c>
    </row>
    <row r="45" spans="1:43" x14ac:dyDescent="0.3">
      <c r="A45">
        <v>35</v>
      </c>
      <c r="B45">
        <v>255519</v>
      </c>
      <c r="C45">
        <v>-3.0000000000000001E-5</v>
      </c>
      <c r="D45">
        <v>3.0000000000000001E-5</v>
      </c>
      <c r="E45">
        <v>-1E-4</v>
      </c>
      <c r="F45">
        <v>1E-4</v>
      </c>
      <c r="G45">
        <v>5.6100000000000004E-3</v>
      </c>
      <c r="H45">
        <v>-5.5900000000000004E-3</v>
      </c>
      <c r="I45">
        <v>-1.2899999999999999E-3</v>
      </c>
      <c r="J45">
        <v>1.4300000000000001E-3</v>
      </c>
      <c r="K45">
        <v>21.6</v>
      </c>
      <c r="L45">
        <v>1</v>
      </c>
      <c r="N45">
        <f t="shared" si="3"/>
        <v>-0.10545</v>
      </c>
      <c r="O45">
        <f t="shared" si="4"/>
        <v>-0.35149999999999998</v>
      </c>
      <c r="P45">
        <f t="shared" si="5"/>
        <v>19.684000000000005</v>
      </c>
      <c r="Q45">
        <f t="shared" si="7"/>
        <v>19.687420551014299</v>
      </c>
      <c r="R45">
        <f t="shared" si="8"/>
        <v>1</v>
      </c>
      <c r="T45" s="1">
        <f t="shared" si="9"/>
        <v>1.0680646592016243</v>
      </c>
      <c r="U45" s="1">
        <f t="shared" si="10"/>
        <v>-0.30693873970920316</v>
      </c>
      <c r="V45" s="1">
        <f t="shared" si="11"/>
        <v>-1.0230301886678355</v>
      </c>
      <c r="W45">
        <f t="shared" si="12"/>
        <v>1</v>
      </c>
      <c r="Y45" s="2">
        <f t="shared" si="13"/>
        <v>1.310074857881889</v>
      </c>
      <c r="Z45">
        <f t="shared" si="14"/>
        <v>1</v>
      </c>
      <c r="AB45" s="8">
        <f t="shared" si="15"/>
        <v>-0.10294117647058834</v>
      </c>
      <c r="AC45">
        <f t="shared" si="16"/>
        <v>0</v>
      </c>
      <c r="AF45">
        <v>65.013999999999996</v>
      </c>
      <c r="AG45">
        <v>25.006</v>
      </c>
      <c r="AH45">
        <v>9.4979999999999993</v>
      </c>
      <c r="AI45">
        <v>116.033</v>
      </c>
      <c r="AJ45" s="11">
        <v>35</v>
      </c>
      <c r="AK45" t="str">
        <f t="shared" si="17"/>
        <v>OK</v>
      </c>
      <c r="AM45">
        <f t="shared" si="18"/>
        <v>1</v>
      </c>
      <c r="AO45">
        <f t="shared" si="6"/>
        <v>0</v>
      </c>
      <c r="AQ45" t="str">
        <f t="shared" si="19"/>
        <v>Convergence</v>
      </c>
    </row>
    <row r="46" spans="1:43" x14ac:dyDescent="0.3">
      <c r="A46">
        <v>36</v>
      </c>
      <c r="B46">
        <v>255519</v>
      </c>
      <c r="C46">
        <v>6.0000000000000002E-5</v>
      </c>
      <c r="D46">
        <v>-6.9999999999999994E-5</v>
      </c>
      <c r="E46">
        <v>1.4999999999999999E-4</v>
      </c>
      <c r="F46">
        <v>-1.6000000000000001E-4</v>
      </c>
      <c r="G46">
        <v>5.5900000000000004E-3</v>
      </c>
      <c r="H46">
        <v>-5.5999999999999999E-3</v>
      </c>
      <c r="I46">
        <v>-1.2800000000000001E-3</v>
      </c>
      <c r="J46">
        <v>1.4300000000000001E-3</v>
      </c>
      <c r="K46">
        <v>21.6</v>
      </c>
      <c r="L46">
        <v>1</v>
      </c>
      <c r="N46">
        <f t="shared" si="3"/>
        <v>0.22847499999999998</v>
      </c>
      <c r="O46">
        <f t="shared" si="4"/>
        <v>0.544825</v>
      </c>
      <c r="P46">
        <f t="shared" si="5"/>
        <v>19.666425</v>
      </c>
      <c r="Q46">
        <f t="shared" si="7"/>
        <v>19.675296881797617</v>
      </c>
      <c r="R46">
        <f t="shared" si="8"/>
        <v>1</v>
      </c>
      <c r="T46" s="1">
        <f t="shared" si="9"/>
        <v>1.720684224846224</v>
      </c>
      <c r="U46" s="1">
        <f t="shared" si="10"/>
        <v>0.66560467080226715</v>
      </c>
      <c r="V46" s="1">
        <f t="shared" si="11"/>
        <v>1.5868766636484635</v>
      </c>
      <c r="W46">
        <f t="shared" si="12"/>
        <v>0</v>
      </c>
      <c r="Y46" s="2">
        <f t="shared" si="13"/>
        <v>1.310340922260145</v>
      </c>
      <c r="Z46">
        <f t="shared" si="14"/>
        <v>1</v>
      </c>
      <c r="AB46" s="8">
        <f t="shared" si="15"/>
        <v>-0.11070110701107007</v>
      </c>
      <c r="AC46">
        <f t="shared" si="16"/>
        <v>0</v>
      </c>
      <c r="AF46">
        <v>65.027000000000001</v>
      </c>
      <c r="AG46">
        <v>25.001999999999999</v>
      </c>
      <c r="AH46">
        <v>9.4849999999999994</v>
      </c>
      <c r="AI46">
        <v>115.938</v>
      </c>
      <c r="AJ46" s="11">
        <v>36</v>
      </c>
      <c r="AK46" t="str">
        <f t="shared" si="17"/>
        <v>OK</v>
      </c>
      <c r="AM46">
        <f t="shared" si="18"/>
        <v>1</v>
      </c>
      <c r="AO46">
        <f t="shared" si="6"/>
        <v>0</v>
      </c>
      <c r="AQ46" t="str">
        <f t="shared" si="19"/>
        <v>Orientation</v>
      </c>
    </row>
    <row r="47" spans="1:43" x14ac:dyDescent="0.3">
      <c r="A47">
        <v>37</v>
      </c>
      <c r="B47">
        <v>255519</v>
      </c>
      <c r="C47">
        <v>1.0000000000000001E-5</v>
      </c>
      <c r="D47">
        <v>-2.0000000000000002E-5</v>
      </c>
      <c r="E47">
        <v>-1.4999999999999999E-4</v>
      </c>
      <c r="F47">
        <v>1.3999999999999999E-4</v>
      </c>
      <c r="G47">
        <v>5.5999999999999999E-3</v>
      </c>
      <c r="H47">
        <v>-5.62E-3</v>
      </c>
      <c r="I47">
        <v>-1.2800000000000001E-3</v>
      </c>
      <c r="J47">
        <v>1.4300000000000001E-3</v>
      </c>
      <c r="K47">
        <v>21.6</v>
      </c>
      <c r="L47">
        <v>1</v>
      </c>
      <c r="N47">
        <f t="shared" si="3"/>
        <v>5.2725000000000008E-2</v>
      </c>
      <c r="O47">
        <f t="shared" si="4"/>
        <v>-0.50967499999999999</v>
      </c>
      <c r="P47">
        <f t="shared" si="5"/>
        <v>19.719149999999999</v>
      </c>
      <c r="Q47">
        <f t="shared" si="7"/>
        <v>19.725806073612048</v>
      </c>
      <c r="R47">
        <f t="shared" si="8"/>
        <v>1</v>
      </c>
      <c r="T47" s="1">
        <f t="shared" si="9"/>
        <v>1.4884749204468311</v>
      </c>
      <c r="U47" s="1">
        <f t="shared" si="10"/>
        <v>0.15319690634815622</v>
      </c>
      <c r="V47" s="1">
        <f t="shared" si="11"/>
        <v>-1.4805773149374961</v>
      </c>
      <c r="W47">
        <f t="shared" si="12"/>
        <v>0</v>
      </c>
      <c r="Y47" s="2">
        <f t="shared" si="13"/>
        <v>1.3122559666049396</v>
      </c>
      <c r="Z47">
        <f t="shared" si="14"/>
        <v>1</v>
      </c>
      <c r="AB47" s="8">
        <f t="shared" si="15"/>
        <v>-0.11070110701107007</v>
      </c>
      <c r="AC47">
        <f t="shared" si="16"/>
        <v>0</v>
      </c>
      <c r="AF47">
        <v>65.039000000000001</v>
      </c>
      <c r="AG47">
        <v>25.004000000000001</v>
      </c>
      <c r="AH47">
        <v>9.4890000000000008</v>
      </c>
      <c r="AI47">
        <v>116.066</v>
      </c>
      <c r="AJ47" s="11">
        <v>37</v>
      </c>
      <c r="AK47" t="str">
        <f t="shared" si="17"/>
        <v>OK</v>
      </c>
      <c r="AM47">
        <f t="shared" si="18"/>
        <v>1</v>
      </c>
      <c r="AO47">
        <f t="shared" si="6"/>
        <v>0</v>
      </c>
      <c r="AQ47" t="str">
        <f t="shared" si="19"/>
        <v>Orientation</v>
      </c>
    </row>
    <row r="48" spans="1:43" x14ac:dyDescent="0.3">
      <c r="A48">
        <v>38</v>
      </c>
      <c r="B48">
        <v>255519</v>
      </c>
      <c r="C48">
        <v>-4.0000000000000003E-5</v>
      </c>
      <c r="D48">
        <v>4.0000000000000003E-5</v>
      </c>
      <c r="E48">
        <v>1.2E-4</v>
      </c>
      <c r="F48">
        <v>-1.1E-4</v>
      </c>
      <c r="G48">
        <v>5.6100000000000004E-3</v>
      </c>
      <c r="H48">
        <v>-5.5999999999999999E-3</v>
      </c>
      <c r="I48">
        <v>-1.41E-3</v>
      </c>
      <c r="J48">
        <v>1.2999999999999999E-3</v>
      </c>
      <c r="K48">
        <v>21.6</v>
      </c>
      <c r="L48">
        <v>1</v>
      </c>
      <c r="N48">
        <f t="shared" si="3"/>
        <v>-0.1406</v>
      </c>
      <c r="O48">
        <f t="shared" si="4"/>
        <v>0.404225</v>
      </c>
      <c r="P48">
        <f t="shared" si="5"/>
        <v>19.701574999999998</v>
      </c>
      <c r="Q48">
        <f t="shared" si="7"/>
        <v>19.706222968677938</v>
      </c>
      <c r="R48">
        <f t="shared" si="8"/>
        <v>1</v>
      </c>
      <c r="T48" s="1">
        <f t="shared" si="9"/>
        <v>1.2444460311322327</v>
      </c>
      <c r="U48" s="1">
        <f t="shared" si="10"/>
        <v>-0.40888354585184439</v>
      </c>
      <c r="V48" s="1">
        <f t="shared" si="11"/>
        <v>1.1753952362585685</v>
      </c>
      <c r="W48">
        <f t="shared" si="12"/>
        <v>0</v>
      </c>
      <c r="Y48" s="2">
        <f t="shared" si="13"/>
        <v>1.3108289717443342</v>
      </c>
      <c r="Z48">
        <f t="shared" si="14"/>
        <v>1</v>
      </c>
      <c r="AB48" s="8">
        <f t="shared" si="15"/>
        <v>8.1180811808118147E-2</v>
      </c>
      <c r="AC48">
        <f t="shared" si="16"/>
        <v>0</v>
      </c>
      <c r="AF48">
        <v>65.019000000000005</v>
      </c>
      <c r="AG48">
        <v>24.997</v>
      </c>
      <c r="AH48">
        <v>9.4969999999999999</v>
      </c>
      <c r="AI48">
        <v>116.077</v>
      </c>
      <c r="AJ48" s="11">
        <v>38</v>
      </c>
      <c r="AK48" t="str">
        <f t="shared" si="17"/>
        <v>OK</v>
      </c>
      <c r="AM48">
        <f t="shared" si="18"/>
        <v>1</v>
      </c>
      <c r="AO48">
        <f t="shared" si="6"/>
        <v>0</v>
      </c>
      <c r="AQ48" t="str">
        <f t="shared" si="19"/>
        <v>Orientation</v>
      </c>
    </row>
    <row r="49" spans="1:43" x14ac:dyDescent="0.3">
      <c r="A49">
        <v>39</v>
      </c>
      <c r="B49">
        <v>255519</v>
      </c>
      <c r="C49">
        <v>-2.0000000000000002E-5</v>
      </c>
      <c r="D49">
        <v>3.0000000000000001E-5</v>
      </c>
      <c r="E49">
        <v>6.9999999999999994E-5</v>
      </c>
      <c r="F49">
        <v>-6.9999999999999994E-5</v>
      </c>
      <c r="G49">
        <v>5.5900000000000004E-3</v>
      </c>
      <c r="H49">
        <v>-5.5900000000000004E-3</v>
      </c>
      <c r="I49">
        <v>-1.4E-3</v>
      </c>
      <c r="J49">
        <v>1.31E-3</v>
      </c>
      <c r="K49">
        <v>21.6</v>
      </c>
      <c r="L49">
        <v>1</v>
      </c>
      <c r="N49">
        <f t="shared" si="3"/>
        <v>-8.7874999999999995E-2</v>
      </c>
      <c r="O49">
        <f t="shared" si="4"/>
        <v>0.24604999999999996</v>
      </c>
      <c r="P49">
        <f t="shared" si="5"/>
        <v>19.648849999999999</v>
      </c>
      <c r="Q49">
        <f t="shared" si="7"/>
        <v>19.65058698717738</v>
      </c>
      <c r="R49">
        <f t="shared" si="8"/>
        <v>1</v>
      </c>
      <c r="T49" s="1">
        <f t="shared" si="9"/>
        <v>0.76181824884894311</v>
      </c>
      <c r="U49" s="1">
        <f t="shared" si="10"/>
        <v>-0.25624059714927433</v>
      </c>
      <c r="V49" s="1">
        <f t="shared" si="11"/>
        <v>0.71744095648173345</v>
      </c>
      <c r="W49">
        <f t="shared" si="12"/>
        <v>1</v>
      </c>
      <c r="Y49" s="2">
        <f t="shared" si="13"/>
        <v>1.3079281592671455</v>
      </c>
      <c r="Z49">
        <f t="shared" si="14"/>
        <v>1</v>
      </c>
      <c r="AB49" s="8">
        <f t="shared" si="15"/>
        <v>6.6420664206642083E-2</v>
      </c>
      <c r="AC49">
        <f t="shared" si="16"/>
        <v>0</v>
      </c>
      <c r="AF49">
        <v>65.010999999999996</v>
      </c>
      <c r="AG49">
        <v>25.021999999999998</v>
      </c>
      <c r="AH49">
        <v>9.4909999999999997</v>
      </c>
      <c r="AI49">
        <v>116.006</v>
      </c>
      <c r="AJ49" s="11">
        <v>39</v>
      </c>
      <c r="AK49" t="str">
        <f t="shared" si="17"/>
        <v>OK</v>
      </c>
      <c r="AM49">
        <f t="shared" si="18"/>
        <v>1</v>
      </c>
      <c r="AO49">
        <f t="shared" si="6"/>
        <v>0</v>
      </c>
      <c r="AQ49" t="str">
        <f t="shared" si="19"/>
        <v>Convergence</v>
      </c>
    </row>
    <row r="50" spans="1:43" x14ac:dyDescent="0.3">
      <c r="A50">
        <v>40</v>
      </c>
      <c r="B50">
        <v>255519</v>
      </c>
      <c r="C50">
        <v>3.0000000000000001E-5</v>
      </c>
      <c r="D50">
        <v>-4.0000000000000003E-5</v>
      </c>
      <c r="E50">
        <v>-1.3999999999999999E-4</v>
      </c>
      <c r="F50">
        <v>1.2999999999999999E-4</v>
      </c>
      <c r="G50">
        <v>5.5999999999999999E-3</v>
      </c>
      <c r="H50">
        <v>-5.6100000000000004E-3</v>
      </c>
      <c r="I50">
        <v>-1.2800000000000001E-3</v>
      </c>
      <c r="J50">
        <v>1.4300000000000001E-3</v>
      </c>
      <c r="K50">
        <v>21.6</v>
      </c>
      <c r="L50">
        <v>1</v>
      </c>
      <c r="N50">
        <f t="shared" si="3"/>
        <v>0.12302500000000001</v>
      </c>
      <c r="O50">
        <f t="shared" si="4"/>
        <v>-0.47452499999999986</v>
      </c>
      <c r="P50">
        <f t="shared" si="5"/>
        <v>19.701574999999998</v>
      </c>
      <c r="Q50">
        <f t="shared" si="7"/>
        <v>19.707672785158447</v>
      </c>
      <c r="R50">
        <f t="shared" si="8"/>
        <v>1</v>
      </c>
      <c r="T50" s="1">
        <f t="shared" si="9"/>
        <v>1.4253358770491509</v>
      </c>
      <c r="U50" s="1">
        <f t="shared" si="10"/>
        <v>0.35777452609721128</v>
      </c>
      <c r="V50" s="1">
        <f t="shared" si="11"/>
        <v>-1.3797386317061477</v>
      </c>
      <c r="W50">
        <f t="shared" si="12"/>
        <v>0</v>
      </c>
      <c r="Y50" s="2">
        <f t="shared" si="13"/>
        <v>1.3103384079738978</v>
      </c>
      <c r="Z50">
        <f t="shared" si="14"/>
        <v>1</v>
      </c>
      <c r="AB50" s="8">
        <f t="shared" si="15"/>
        <v>-0.11070110701107007</v>
      </c>
      <c r="AC50">
        <f t="shared" si="16"/>
        <v>0</v>
      </c>
      <c r="AF50">
        <v>65.025000000000006</v>
      </c>
      <c r="AG50">
        <v>25.024999999999999</v>
      </c>
      <c r="AH50">
        <v>9.4939999999999998</v>
      </c>
      <c r="AI50">
        <v>116.129</v>
      </c>
      <c r="AJ50" s="11">
        <v>40</v>
      </c>
      <c r="AK50" t="str">
        <f t="shared" si="17"/>
        <v>OK</v>
      </c>
      <c r="AM50">
        <f t="shared" si="18"/>
        <v>1</v>
      </c>
      <c r="AO50">
        <f t="shared" si="6"/>
        <v>0</v>
      </c>
      <c r="AQ50" t="str">
        <f t="shared" si="19"/>
        <v>Orientation</v>
      </c>
    </row>
    <row r="51" spans="1:43" x14ac:dyDescent="0.3">
      <c r="A51">
        <v>41</v>
      </c>
      <c r="B51">
        <v>255519</v>
      </c>
      <c r="C51">
        <v>-1E-4</v>
      </c>
      <c r="D51">
        <v>6.0000000000000002E-5</v>
      </c>
      <c r="E51">
        <v>-1.8000000000000001E-4</v>
      </c>
      <c r="F51">
        <v>1.4999999999999999E-4</v>
      </c>
      <c r="G51">
        <v>5.5900000000000004E-3</v>
      </c>
      <c r="H51">
        <v>-5.6100000000000004E-3</v>
      </c>
      <c r="I51">
        <v>-1.2800000000000001E-3</v>
      </c>
      <c r="J51">
        <v>1.4300000000000001E-3</v>
      </c>
      <c r="K51">
        <v>21.4</v>
      </c>
      <c r="L51">
        <v>1</v>
      </c>
      <c r="N51">
        <f t="shared" si="3"/>
        <v>-0.28120000000000001</v>
      </c>
      <c r="O51">
        <f t="shared" si="4"/>
        <v>-0.57997499999999991</v>
      </c>
      <c r="P51">
        <f t="shared" si="5"/>
        <v>19.684000000000005</v>
      </c>
      <c r="Q51">
        <f t="shared" si="7"/>
        <v>19.694550018739324</v>
      </c>
      <c r="R51">
        <f t="shared" si="8"/>
        <v>1</v>
      </c>
      <c r="T51" s="1">
        <f t="shared" si="9"/>
        <v>1.875472080756033</v>
      </c>
      <c r="U51" s="1">
        <f t="shared" si="10"/>
        <v>-0.81845546168861416</v>
      </c>
      <c r="V51" s="1">
        <f t="shared" si="11"/>
        <v>-1.6876909444783226</v>
      </c>
      <c r="W51">
        <f t="shared" si="12"/>
        <v>0</v>
      </c>
      <c r="Y51" s="2">
        <f t="shared" si="13"/>
        <v>1.310326788633903</v>
      </c>
      <c r="Z51">
        <f t="shared" si="14"/>
        <v>1</v>
      </c>
      <c r="AB51" s="8">
        <f t="shared" si="15"/>
        <v>-0.11070110701107007</v>
      </c>
      <c r="AC51">
        <f t="shared" si="16"/>
        <v>0</v>
      </c>
      <c r="AF51">
        <v>65.028000000000006</v>
      </c>
      <c r="AG51">
        <v>25.013000000000002</v>
      </c>
      <c r="AH51">
        <v>9.49</v>
      </c>
      <c r="AI51">
        <v>116.033</v>
      </c>
      <c r="AJ51" s="11">
        <v>41</v>
      </c>
      <c r="AK51" t="str">
        <f t="shared" si="17"/>
        <v>OK</v>
      </c>
      <c r="AM51">
        <f t="shared" si="18"/>
        <v>1</v>
      </c>
      <c r="AO51">
        <f t="shared" si="6"/>
        <v>0</v>
      </c>
      <c r="AQ51" t="str">
        <f t="shared" si="19"/>
        <v>Orientation</v>
      </c>
    </row>
    <row r="52" spans="1:43" x14ac:dyDescent="0.3">
      <c r="A52">
        <v>42</v>
      </c>
      <c r="B52">
        <v>255519</v>
      </c>
      <c r="C52">
        <v>6.0000000000000002E-5</v>
      </c>
      <c r="D52">
        <v>-6.0000000000000002E-5</v>
      </c>
      <c r="E52">
        <v>2.0000000000000001E-4</v>
      </c>
      <c r="F52">
        <v>-2.2000000000000001E-4</v>
      </c>
      <c r="G52">
        <v>5.5700000000000003E-3</v>
      </c>
      <c r="H52">
        <v>-5.5900000000000004E-3</v>
      </c>
      <c r="I52">
        <v>-1.2800000000000001E-3</v>
      </c>
      <c r="J52">
        <v>1.4300000000000001E-3</v>
      </c>
      <c r="K52">
        <v>21.4</v>
      </c>
      <c r="L52">
        <v>1</v>
      </c>
      <c r="N52">
        <f t="shared" si="3"/>
        <v>0.2109</v>
      </c>
      <c r="O52">
        <f t="shared" si="4"/>
        <v>0.73814999999999997</v>
      </c>
      <c r="P52">
        <f t="shared" si="5"/>
        <v>19.613700000000001</v>
      </c>
      <c r="Q52">
        <f t="shared" si="7"/>
        <v>19.628718040730526</v>
      </c>
      <c r="R52">
        <f t="shared" si="8"/>
        <v>1</v>
      </c>
      <c r="T52" s="1">
        <f t="shared" si="9"/>
        <v>2.2414342036053165</v>
      </c>
      <c r="U52" s="1">
        <f t="shared" si="10"/>
        <v>0.61605990839923019</v>
      </c>
      <c r="V52" s="1">
        <f t="shared" si="11"/>
        <v>2.1552756207914934</v>
      </c>
      <c r="W52">
        <f t="shared" si="12"/>
        <v>0</v>
      </c>
      <c r="Y52" s="2">
        <f t="shared" si="13"/>
        <v>1.3076485389923105</v>
      </c>
      <c r="Z52">
        <f t="shared" si="14"/>
        <v>1</v>
      </c>
      <c r="AB52" s="8">
        <f t="shared" si="15"/>
        <v>-0.11070110701107007</v>
      </c>
      <c r="AC52">
        <f t="shared" si="16"/>
        <v>0</v>
      </c>
      <c r="AF52">
        <v>65.009</v>
      </c>
      <c r="AG52">
        <v>25.004999999999999</v>
      </c>
      <c r="AH52">
        <v>9.4870000000000001</v>
      </c>
      <c r="AI52">
        <v>115.88200000000001</v>
      </c>
      <c r="AJ52" s="11">
        <v>42</v>
      </c>
      <c r="AK52" t="str">
        <f t="shared" si="17"/>
        <v>OK</v>
      </c>
      <c r="AM52">
        <f t="shared" si="18"/>
        <v>1</v>
      </c>
      <c r="AO52">
        <f t="shared" si="6"/>
        <v>0</v>
      </c>
      <c r="AQ52" t="str">
        <f t="shared" si="19"/>
        <v>Orientation</v>
      </c>
    </row>
    <row r="53" spans="1:43" x14ac:dyDescent="0.3">
      <c r="A53">
        <v>43</v>
      </c>
      <c r="B53">
        <v>255519</v>
      </c>
      <c r="C53">
        <v>0</v>
      </c>
      <c r="D53">
        <v>-1.0000000000000001E-5</v>
      </c>
      <c r="E53">
        <v>-2.1000000000000001E-4</v>
      </c>
      <c r="F53">
        <v>2.0000000000000001E-4</v>
      </c>
      <c r="G53">
        <v>5.5999999999999999E-3</v>
      </c>
      <c r="H53">
        <v>-5.6100000000000004E-3</v>
      </c>
      <c r="I53">
        <v>-1.2899999999999999E-3</v>
      </c>
      <c r="J53">
        <v>1.42E-3</v>
      </c>
      <c r="K53">
        <v>21.4</v>
      </c>
      <c r="L53">
        <v>1</v>
      </c>
      <c r="N53">
        <f t="shared" si="3"/>
        <v>1.7575E-2</v>
      </c>
      <c r="O53">
        <f t="shared" si="4"/>
        <v>-0.72057499999999997</v>
      </c>
      <c r="P53">
        <f t="shared" si="5"/>
        <v>19.701574999999998</v>
      </c>
      <c r="Q53">
        <f t="shared" si="7"/>
        <v>19.714755760391121</v>
      </c>
      <c r="R53">
        <f t="shared" si="8"/>
        <v>1</v>
      </c>
      <c r="T53" s="1">
        <f t="shared" si="9"/>
        <v>2.095252472076043</v>
      </c>
      <c r="U53" s="1">
        <f t="shared" si="10"/>
        <v>5.1111297337162957E-2</v>
      </c>
      <c r="V53" s="1">
        <f t="shared" si="11"/>
        <v>-2.0946300888836014</v>
      </c>
      <c r="W53">
        <f t="shared" si="12"/>
        <v>0</v>
      </c>
      <c r="Y53" s="2">
        <f t="shared" si="13"/>
        <v>1.3109141756506444</v>
      </c>
      <c r="Z53">
        <f t="shared" si="14"/>
        <v>1</v>
      </c>
      <c r="AB53" s="8">
        <f t="shared" si="15"/>
        <v>-9.5940959409594198E-2</v>
      </c>
      <c r="AC53">
        <f t="shared" si="16"/>
        <v>0</v>
      </c>
      <c r="AF53">
        <v>65.009</v>
      </c>
      <c r="AG53">
        <v>25.007999999999999</v>
      </c>
      <c r="AH53">
        <v>9.5</v>
      </c>
      <c r="AI53">
        <v>116.1</v>
      </c>
      <c r="AJ53" s="11">
        <v>43</v>
      </c>
      <c r="AK53" t="str">
        <f t="shared" si="17"/>
        <v>OK</v>
      </c>
      <c r="AM53">
        <f t="shared" si="18"/>
        <v>1</v>
      </c>
      <c r="AO53">
        <f t="shared" si="6"/>
        <v>0</v>
      </c>
      <c r="AQ53" t="str">
        <f t="shared" si="19"/>
        <v>Orientation</v>
      </c>
    </row>
    <row r="54" spans="1:43" x14ac:dyDescent="0.3">
      <c r="A54">
        <v>44</v>
      </c>
      <c r="B54">
        <v>255519</v>
      </c>
      <c r="C54">
        <v>3.0000000000000001E-5</v>
      </c>
      <c r="D54">
        <v>-3.0000000000000001E-5</v>
      </c>
      <c r="E54">
        <v>-1.7000000000000001E-4</v>
      </c>
      <c r="F54">
        <v>1.7000000000000001E-4</v>
      </c>
      <c r="G54">
        <v>5.5900000000000004E-3</v>
      </c>
      <c r="H54">
        <v>-5.5799999999999999E-3</v>
      </c>
      <c r="I54">
        <v>-1.41E-3</v>
      </c>
      <c r="J54">
        <v>1.2999999999999999E-3</v>
      </c>
      <c r="K54">
        <v>21.4</v>
      </c>
      <c r="L54">
        <v>1</v>
      </c>
      <c r="N54">
        <f t="shared" si="3"/>
        <v>0.10545</v>
      </c>
      <c r="O54">
        <f t="shared" si="4"/>
        <v>-0.59755000000000003</v>
      </c>
      <c r="P54">
        <f t="shared" si="5"/>
        <v>19.631274999999995</v>
      </c>
      <c r="Q54">
        <f t="shared" si="7"/>
        <v>19.640650290421263</v>
      </c>
      <c r="R54">
        <f t="shared" si="8"/>
        <v>1</v>
      </c>
      <c r="T54" s="1">
        <f t="shared" si="9"/>
        <v>1.7703916018856982</v>
      </c>
      <c r="U54" s="1">
        <f t="shared" si="10"/>
        <v>0.30776308933397772</v>
      </c>
      <c r="V54" s="1">
        <f t="shared" si="11"/>
        <v>-1.7434692967698753</v>
      </c>
      <c r="W54">
        <f t="shared" si="12"/>
        <v>0</v>
      </c>
      <c r="Y54" s="2">
        <f t="shared" si="13"/>
        <v>1.3062453758438735</v>
      </c>
      <c r="Z54">
        <f t="shared" si="14"/>
        <v>1</v>
      </c>
      <c r="AB54" s="8">
        <f t="shared" si="15"/>
        <v>8.1180811808118147E-2</v>
      </c>
      <c r="AC54">
        <f t="shared" si="16"/>
        <v>0</v>
      </c>
      <c r="AF54">
        <v>65.039000000000001</v>
      </c>
      <c r="AG54">
        <v>25.024000000000001</v>
      </c>
      <c r="AH54">
        <v>9.4830000000000005</v>
      </c>
      <c r="AI54">
        <v>116.077</v>
      </c>
      <c r="AJ54" s="11">
        <v>44</v>
      </c>
      <c r="AK54" t="str">
        <f t="shared" si="17"/>
        <v>OK</v>
      </c>
      <c r="AM54">
        <f t="shared" si="18"/>
        <v>1</v>
      </c>
      <c r="AO54">
        <f t="shared" si="6"/>
        <v>0</v>
      </c>
      <c r="AQ54" t="str">
        <f t="shared" si="19"/>
        <v>Orientation</v>
      </c>
    </row>
    <row r="55" spans="1:43" x14ac:dyDescent="0.3">
      <c r="A55">
        <v>45</v>
      </c>
      <c r="B55">
        <v>255519</v>
      </c>
      <c r="C55">
        <v>-8.0000000000000007E-5</v>
      </c>
      <c r="D55">
        <v>6.0000000000000002E-5</v>
      </c>
      <c r="E55">
        <v>1.4999999999999999E-4</v>
      </c>
      <c r="F55">
        <v>-1.6000000000000001E-4</v>
      </c>
      <c r="G55">
        <v>5.5900000000000004E-3</v>
      </c>
      <c r="H55">
        <v>-5.6100000000000004E-3</v>
      </c>
      <c r="I55">
        <v>-1.41E-3</v>
      </c>
      <c r="J55">
        <v>1.2999999999999999E-3</v>
      </c>
      <c r="K55">
        <v>21.4</v>
      </c>
      <c r="L55">
        <v>1</v>
      </c>
      <c r="N55">
        <f t="shared" si="3"/>
        <v>-0.24605000000000002</v>
      </c>
      <c r="O55">
        <f t="shared" si="4"/>
        <v>0.544825</v>
      </c>
      <c r="P55">
        <f t="shared" si="5"/>
        <v>19.684000000000005</v>
      </c>
      <c r="Q55">
        <f t="shared" si="7"/>
        <v>19.693075709069042</v>
      </c>
      <c r="R55">
        <f t="shared" si="8"/>
        <v>1</v>
      </c>
      <c r="T55" s="1">
        <f t="shared" si="9"/>
        <v>1.7395536129950155</v>
      </c>
      <c r="U55" s="1">
        <f t="shared" si="10"/>
        <v>-0.71615994547040829</v>
      </c>
      <c r="V55" s="1">
        <f t="shared" si="11"/>
        <v>1.5854605329650111</v>
      </c>
      <c r="W55">
        <f t="shared" si="12"/>
        <v>0</v>
      </c>
      <c r="Y55" s="2">
        <f t="shared" si="13"/>
        <v>1.3103868043435485</v>
      </c>
      <c r="Z55">
        <f t="shared" si="14"/>
        <v>1</v>
      </c>
      <c r="AB55" s="8">
        <f t="shared" si="15"/>
        <v>8.1180811808118147E-2</v>
      </c>
      <c r="AC55">
        <f t="shared" si="16"/>
        <v>0</v>
      </c>
      <c r="AF55">
        <v>65.034000000000006</v>
      </c>
      <c r="AG55">
        <v>25.006</v>
      </c>
      <c r="AH55">
        <v>9.4920000000000009</v>
      </c>
      <c r="AI55">
        <v>116.01900000000001</v>
      </c>
      <c r="AJ55" s="11">
        <v>45</v>
      </c>
      <c r="AK55" t="str">
        <f t="shared" si="17"/>
        <v>OK</v>
      </c>
      <c r="AM55">
        <f t="shared" si="18"/>
        <v>1</v>
      </c>
      <c r="AO55">
        <f t="shared" si="6"/>
        <v>0</v>
      </c>
      <c r="AQ55" t="str">
        <f t="shared" si="19"/>
        <v>Orientation</v>
      </c>
    </row>
    <row r="56" spans="1:43" x14ac:dyDescent="0.3">
      <c r="A56">
        <v>46</v>
      </c>
      <c r="B56">
        <v>255519</v>
      </c>
      <c r="C56">
        <v>-3.0000000000000001E-5</v>
      </c>
      <c r="D56">
        <v>0</v>
      </c>
      <c r="E56">
        <v>-5.0000000000000002E-5</v>
      </c>
      <c r="F56">
        <v>5.0000000000000002E-5</v>
      </c>
      <c r="G56">
        <v>5.5999999999999999E-3</v>
      </c>
      <c r="H56">
        <v>-5.5900000000000004E-3</v>
      </c>
      <c r="I56">
        <v>-1.2899999999999999E-3</v>
      </c>
      <c r="J56">
        <v>1.42E-3</v>
      </c>
      <c r="K56">
        <v>21.4</v>
      </c>
      <c r="L56">
        <v>1</v>
      </c>
      <c r="N56">
        <f t="shared" si="3"/>
        <v>-5.2725000000000001E-2</v>
      </c>
      <c r="O56">
        <f t="shared" si="4"/>
        <v>-0.17574999999999999</v>
      </c>
      <c r="P56">
        <f t="shared" si="5"/>
        <v>19.666425</v>
      </c>
      <c r="Q56">
        <f t="shared" si="7"/>
        <v>19.667280957690874</v>
      </c>
      <c r="R56">
        <f t="shared" si="8"/>
        <v>1</v>
      </c>
      <c r="T56" s="1">
        <f t="shared" si="9"/>
        <v>0.53455598162563522</v>
      </c>
      <c r="U56" s="1">
        <f t="shared" si="10"/>
        <v>-0.1536076199493841</v>
      </c>
      <c r="V56" s="1">
        <f t="shared" si="11"/>
        <v>-0.51201299674319378</v>
      </c>
      <c r="W56">
        <f t="shared" si="12"/>
        <v>1</v>
      </c>
      <c r="Y56" s="2">
        <f t="shared" si="13"/>
        <v>1.3084899572656055</v>
      </c>
      <c r="Z56">
        <f t="shared" si="14"/>
        <v>1</v>
      </c>
      <c r="AB56" s="8">
        <f t="shared" si="15"/>
        <v>-9.5940959409594198E-2</v>
      </c>
      <c r="AC56">
        <f t="shared" si="16"/>
        <v>0</v>
      </c>
      <c r="AF56">
        <v>65.025000000000006</v>
      </c>
      <c r="AG56">
        <v>25.018999999999998</v>
      </c>
      <c r="AH56">
        <v>9.4879999999999995</v>
      </c>
      <c r="AI56">
        <v>116.035</v>
      </c>
      <c r="AJ56" s="11">
        <v>46</v>
      </c>
      <c r="AK56" t="str">
        <f t="shared" si="17"/>
        <v>OK</v>
      </c>
      <c r="AM56">
        <f t="shared" si="18"/>
        <v>1</v>
      </c>
      <c r="AO56">
        <f t="shared" si="6"/>
        <v>0</v>
      </c>
      <c r="AQ56" t="str">
        <f t="shared" si="19"/>
        <v>Convergence</v>
      </c>
    </row>
    <row r="57" spans="1:43" x14ac:dyDescent="0.3">
      <c r="A57">
        <v>47</v>
      </c>
      <c r="B57">
        <v>255519</v>
      </c>
      <c r="C57">
        <v>-3.0000000000000001E-5</v>
      </c>
      <c r="D57">
        <v>3.0000000000000001E-5</v>
      </c>
      <c r="E57">
        <v>-1.7000000000000001E-4</v>
      </c>
      <c r="F57">
        <v>1.7000000000000001E-4</v>
      </c>
      <c r="G57">
        <v>5.5999999999999999E-3</v>
      </c>
      <c r="H57">
        <v>-5.5999999999999999E-3</v>
      </c>
      <c r="I57">
        <v>-1.41E-3</v>
      </c>
      <c r="J57">
        <v>1.2999999999999999E-3</v>
      </c>
      <c r="K57">
        <v>21.4</v>
      </c>
      <c r="L57">
        <v>1</v>
      </c>
      <c r="N57">
        <f t="shared" si="3"/>
        <v>-0.10545</v>
      </c>
      <c r="O57">
        <f t="shared" si="4"/>
        <v>-0.59755000000000003</v>
      </c>
      <c r="P57">
        <f t="shared" si="5"/>
        <v>19.683999999999997</v>
      </c>
      <c r="Q57">
        <f t="shared" si="7"/>
        <v>19.693350189975291</v>
      </c>
      <c r="R57">
        <f t="shared" si="8"/>
        <v>1</v>
      </c>
      <c r="T57" s="1">
        <f t="shared" si="9"/>
        <v>1.7656524872274288</v>
      </c>
      <c r="U57" s="1">
        <f t="shared" si="10"/>
        <v>-0.30693873970920327</v>
      </c>
      <c r="V57" s="1">
        <f t="shared" si="11"/>
        <v>-1.7388021603971282</v>
      </c>
      <c r="W57">
        <f t="shared" si="12"/>
        <v>0</v>
      </c>
      <c r="Y57" s="2">
        <f t="shared" si="13"/>
        <v>1.3097841517901438</v>
      </c>
      <c r="Z57">
        <f t="shared" si="14"/>
        <v>1</v>
      </c>
      <c r="AB57" s="8">
        <f t="shared" si="15"/>
        <v>8.1180811808118147E-2</v>
      </c>
      <c r="AC57">
        <f t="shared" si="16"/>
        <v>0</v>
      </c>
      <c r="AF57">
        <v>65.010000000000005</v>
      </c>
      <c r="AG57">
        <v>25.012</v>
      </c>
      <c r="AH57">
        <v>9.4860000000000007</v>
      </c>
      <c r="AI57">
        <v>116.074</v>
      </c>
      <c r="AJ57" s="11">
        <v>47</v>
      </c>
      <c r="AK57" t="str">
        <f t="shared" si="17"/>
        <v>OK</v>
      </c>
      <c r="AM57">
        <f t="shared" si="18"/>
        <v>1</v>
      </c>
      <c r="AO57">
        <f t="shared" si="6"/>
        <v>0</v>
      </c>
      <c r="AQ57" t="str">
        <f t="shared" si="19"/>
        <v>Orientation</v>
      </c>
    </row>
    <row r="58" spans="1:43" x14ac:dyDescent="0.3">
      <c r="A58">
        <v>48</v>
      </c>
      <c r="B58">
        <v>255519</v>
      </c>
      <c r="C58">
        <v>3.0000000000000001E-5</v>
      </c>
      <c r="D58">
        <v>-3.0000000000000001E-5</v>
      </c>
      <c r="E58">
        <v>1.9000000000000001E-4</v>
      </c>
      <c r="F58">
        <v>-1.7000000000000001E-4</v>
      </c>
      <c r="G58">
        <v>5.5900000000000004E-3</v>
      </c>
      <c r="H58">
        <v>-5.5700000000000003E-3</v>
      </c>
      <c r="I58">
        <v>-1.2899999999999999E-3</v>
      </c>
      <c r="J58">
        <v>1.41E-3</v>
      </c>
      <c r="K58">
        <v>21.4</v>
      </c>
      <c r="L58">
        <v>1</v>
      </c>
      <c r="N58">
        <f t="shared" si="3"/>
        <v>0.10545</v>
      </c>
      <c r="O58">
        <f t="shared" si="4"/>
        <v>0.63269999999999993</v>
      </c>
      <c r="P58">
        <f t="shared" si="5"/>
        <v>19.613700000000001</v>
      </c>
      <c r="Q58">
        <f t="shared" si="7"/>
        <v>19.624185503671232</v>
      </c>
      <c r="R58">
        <f t="shared" si="8"/>
        <v>1</v>
      </c>
      <c r="T58" s="1">
        <f t="shared" si="9"/>
        <v>1.8730777186789267</v>
      </c>
      <c r="U58" s="1">
        <f t="shared" si="10"/>
        <v>0.30803885739986192</v>
      </c>
      <c r="V58" s="1">
        <f t="shared" si="11"/>
        <v>1.8476102659945952</v>
      </c>
      <c r="W58">
        <f t="shared" si="12"/>
        <v>0</v>
      </c>
      <c r="Y58" s="2">
        <f t="shared" si="13"/>
        <v>1.3062419122989448</v>
      </c>
      <c r="Z58">
        <f t="shared" si="14"/>
        <v>1</v>
      </c>
      <c r="AB58" s="8">
        <f t="shared" si="15"/>
        <v>-8.8888888888888962E-2</v>
      </c>
      <c r="AC58">
        <f t="shared" si="16"/>
        <v>0</v>
      </c>
      <c r="AF58">
        <v>65.015000000000001</v>
      </c>
      <c r="AG58">
        <v>25.010999999999999</v>
      </c>
      <c r="AH58">
        <v>9.4849999999999994</v>
      </c>
      <c r="AI58">
        <v>115.98</v>
      </c>
      <c r="AJ58" s="11">
        <v>48</v>
      </c>
      <c r="AK58" t="str">
        <f t="shared" si="17"/>
        <v>OK</v>
      </c>
      <c r="AM58">
        <f t="shared" si="18"/>
        <v>1</v>
      </c>
      <c r="AO58">
        <f t="shared" si="6"/>
        <v>0</v>
      </c>
      <c r="AQ58" t="str">
        <f t="shared" si="19"/>
        <v>Orientation</v>
      </c>
    </row>
    <row r="59" spans="1:43" x14ac:dyDescent="0.3">
      <c r="A59">
        <v>49</v>
      </c>
      <c r="B59">
        <v>255519</v>
      </c>
      <c r="C59">
        <v>-2.0000000000000002E-5</v>
      </c>
      <c r="D59">
        <v>0</v>
      </c>
      <c r="E59">
        <v>1.2E-4</v>
      </c>
      <c r="F59">
        <v>-1.2E-4</v>
      </c>
      <c r="G59">
        <v>5.5999999999999999E-3</v>
      </c>
      <c r="H59">
        <v>-5.5999999999999999E-3</v>
      </c>
      <c r="I59">
        <v>-1.4E-3</v>
      </c>
      <c r="J59">
        <v>1.31E-3</v>
      </c>
      <c r="K59">
        <v>21.5</v>
      </c>
      <c r="L59">
        <v>1</v>
      </c>
      <c r="N59">
        <f t="shared" si="3"/>
        <v>-3.5150000000000001E-2</v>
      </c>
      <c r="O59">
        <f t="shared" si="4"/>
        <v>0.42180000000000001</v>
      </c>
      <c r="P59">
        <f t="shared" si="5"/>
        <v>19.683999999999997</v>
      </c>
      <c r="Q59">
        <f t="shared" si="7"/>
        <v>19.688550143738361</v>
      </c>
      <c r="R59">
        <f t="shared" si="8"/>
        <v>1</v>
      </c>
      <c r="T59" s="1">
        <f t="shared" si="9"/>
        <v>1.2318325753484667</v>
      </c>
      <c r="U59" s="1">
        <f t="shared" si="10"/>
        <v>-0.10231378323584403</v>
      </c>
      <c r="V59" s="1">
        <f t="shared" si="11"/>
        <v>1.2275788321345442</v>
      </c>
      <c r="W59">
        <f t="shared" si="12"/>
        <v>0</v>
      </c>
      <c r="Y59" s="2">
        <f t="shared" si="13"/>
        <v>1.3111348819351165</v>
      </c>
      <c r="Z59">
        <f t="shared" si="14"/>
        <v>1</v>
      </c>
      <c r="AB59" s="8">
        <f t="shared" si="15"/>
        <v>6.6420664206642083E-2</v>
      </c>
      <c r="AC59">
        <f t="shared" si="16"/>
        <v>0</v>
      </c>
      <c r="AF59">
        <v>65.028000000000006</v>
      </c>
      <c r="AG59">
        <v>25.01</v>
      </c>
      <c r="AH59">
        <v>9.4830000000000005</v>
      </c>
      <c r="AI59">
        <v>115.93600000000001</v>
      </c>
      <c r="AJ59" s="11">
        <v>49</v>
      </c>
      <c r="AK59" t="str">
        <f t="shared" si="17"/>
        <v>OK</v>
      </c>
      <c r="AM59">
        <f t="shared" si="18"/>
        <v>1</v>
      </c>
      <c r="AO59">
        <f t="shared" si="6"/>
        <v>0</v>
      </c>
      <c r="AQ59" t="str">
        <f t="shared" si="19"/>
        <v>Orientation</v>
      </c>
    </row>
    <row r="60" spans="1:43" x14ac:dyDescent="0.3">
      <c r="A60">
        <v>50</v>
      </c>
      <c r="B60">
        <v>255519</v>
      </c>
      <c r="C60">
        <v>-4.0000000000000003E-5</v>
      </c>
      <c r="D60">
        <v>2.0000000000000002E-5</v>
      </c>
      <c r="E60">
        <v>-1.2E-4</v>
      </c>
      <c r="F60">
        <v>1.2E-4</v>
      </c>
      <c r="G60">
        <v>5.5999999999999999E-3</v>
      </c>
      <c r="H60">
        <v>-5.5999999999999999E-3</v>
      </c>
      <c r="I60">
        <v>-1.2800000000000001E-3</v>
      </c>
      <c r="J60">
        <v>1.4300000000000001E-3</v>
      </c>
      <c r="K60">
        <v>21.5</v>
      </c>
      <c r="L60">
        <v>1</v>
      </c>
      <c r="N60">
        <f t="shared" si="3"/>
        <v>-0.10545000000000002</v>
      </c>
      <c r="O60">
        <f t="shared" si="4"/>
        <v>-0.42180000000000001</v>
      </c>
      <c r="P60">
        <f t="shared" si="5"/>
        <v>19.683999999999997</v>
      </c>
      <c r="Q60">
        <f t="shared" si="7"/>
        <v>19.688801155542709</v>
      </c>
      <c r="R60">
        <f t="shared" si="8"/>
        <v>1</v>
      </c>
      <c r="T60" s="1">
        <f t="shared" si="9"/>
        <v>1.2653471973490118</v>
      </c>
      <c r="U60" s="1">
        <f t="shared" si="10"/>
        <v>-0.30693873970920332</v>
      </c>
      <c r="V60" s="1">
        <f t="shared" si="11"/>
        <v>-1.2275788321345442</v>
      </c>
      <c r="W60">
        <f t="shared" si="12"/>
        <v>0</v>
      </c>
      <c r="Y60" s="2">
        <f t="shared" si="13"/>
        <v>1.3096153390805909</v>
      </c>
      <c r="Z60">
        <f t="shared" si="14"/>
        <v>1</v>
      </c>
      <c r="AB60" s="8">
        <f t="shared" si="15"/>
        <v>-0.11070110701107007</v>
      </c>
      <c r="AC60">
        <f t="shared" si="16"/>
        <v>0</v>
      </c>
      <c r="AF60">
        <v>65.034000000000006</v>
      </c>
      <c r="AG60">
        <v>24.995999999999999</v>
      </c>
      <c r="AH60">
        <v>9.5109999999999992</v>
      </c>
      <c r="AI60">
        <v>116.072</v>
      </c>
      <c r="AJ60" s="11">
        <v>50</v>
      </c>
      <c r="AK60" t="str">
        <f t="shared" si="17"/>
        <v>OK</v>
      </c>
      <c r="AM60">
        <f t="shared" si="18"/>
        <v>1</v>
      </c>
      <c r="AO60">
        <f t="shared" si="6"/>
        <v>0</v>
      </c>
      <c r="AQ60" t="str">
        <f t="shared" si="19"/>
        <v>Orientation</v>
      </c>
    </row>
    <row r="61" spans="1:43" x14ac:dyDescent="0.3">
      <c r="A61">
        <v>51</v>
      </c>
      <c r="B61">
        <v>255519</v>
      </c>
      <c r="C61">
        <v>0</v>
      </c>
      <c r="D61">
        <v>1.0000000000000001E-5</v>
      </c>
      <c r="E61">
        <v>1.8000000000000001E-4</v>
      </c>
      <c r="F61">
        <v>-1.7000000000000001E-4</v>
      </c>
      <c r="G61">
        <v>5.5900000000000004E-3</v>
      </c>
      <c r="H61">
        <v>-5.5799999999999999E-3</v>
      </c>
      <c r="I61">
        <v>-1.41E-3</v>
      </c>
      <c r="J61">
        <v>1.2899999999999999E-3</v>
      </c>
      <c r="K61">
        <v>21.5</v>
      </c>
      <c r="L61">
        <v>1</v>
      </c>
      <c r="N61">
        <f t="shared" si="3"/>
        <v>-1.7575E-2</v>
      </c>
      <c r="O61">
        <f t="shared" si="4"/>
        <v>0.61512500000000014</v>
      </c>
      <c r="P61">
        <f t="shared" si="5"/>
        <v>19.631274999999995</v>
      </c>
      <c r="Q61">
        <f t="shared" si="7"/>
        <v>19.640917640779282</v>
      </c>
      <c r="R61">
        <f t="shared" si="8"/>
        <v>1</v>
      </c>
      <c r="T61" s="1">
        <f t="shared" si="9"/>
        <v>1.7954466565427158</v>
      </c>
      <c r="U61" s="1">
        <f t="shared" si="10"/>
        <v>-5.1294327847730761E-2</v>
      </c>
      <c r="V61" s="1">
        <f t="shared" si="11"/>
        <v>1.794714748611548</v>
      </c>
      <c r="W61">
        <f t="shared" si="12"/>
        <v>0</v>
      </c>
      <c r="Y61" s="2">
        <f t="shared" si="13"/>
        <v>1.3078274865577431</v>
      </c>
      <c r="Z61">
        <f t="shared" si="14"/>
        <v>1</v>
      </c>
      <c r="AB61" s="8">
        <f t="shared" si="15"/>
        <v>8.8888888888888962E-2</v>
      </c>
      <c r="AC61">
        <f t="shared" si="16"/>
        <v>0</v>
      </c>
      <c r="AF61">
        <v>65.013000000000005</v>
      </c>
      <c r="AG61">
        <v>25.001000000000001</v>
      </c>
      <c r="AH61">
        <v>9.4990000000000006</v>
      </c>
      <c r="AI61">
        <v>115.94799999999999</v>
      </c>
      <c r="AJ61" s="11">
        <v>51</v>
      </c>
      <c r="AK61" t="str">
        <f t="shared" si="17"/>
        <v>OK</v>
      </c>
      <c r="AM61">
        <f t="shared" si="18"/>
        <v>1</v>
      </c>
      <c r="AO61">
        <f t="shared" si="6"/>
        <v>0</v>
      </c>
      <c r="AQ61" t="str">
        <f t="shared" si="19"/>
        <v>Orientation</v>
      </c>
    </row>
    <row r="62" spans="1:43" x14ac:dyDescent="0.3">
      <c r="A62">
        <v>52</v>
      </c>
      <c r="B62">
        <v>255519</v>
      </c>
      <c r="C62">
        <v>6.0000000000000002E-5</v>
      </c>
      <c r="D62">
        <v>-6.9999999999999994E-5</v>
      </c>
      <c r="E62">
        <v>9.0000000000000006E-5</v>
      </c>
      <c r="F62">
        <v>-1.2E-4</v>
      </c>
      <c r="G62">
        <v>5.5999999999999999E-3</v>
      </c>
      <c r="H62">
        <v>-5.62E-3</v>
      </c>
      <c r="I62">
        <v>-1.2899999999999999E-3</v>
      </c>
      <c r="J62">
        <v>1.42E-3</v>
      </c>
      <c r="K62">
        <v>21.5</v>
      </c>
      <c r="L62">
        <v>1</v>
      </c>
      <c r="N62">
        <f t="shared" si="3"/>
        <v>0.22847499999999998</v>
      </c>
      <c r="O62">
        <f t="shared" si="4"/>
        <v>0.36907499999999999</v>
      </c>
      <c r="P62">
        <f t="shared" si="5"/>
        <v>19.719149999999999</v>
      </c>
      <c r="Q62">
        <f t="shared" si="7"/>
        <v>19.72392693922156</v>
      </c>
      <c r="R62">
        <f t="shared" si="8"/>
        <v>1</v>
      </c>
      <c r="T62" s="1">
        <f t="shared" si="9"/>
        <v>1.2610275099518689</v>
      </c>
      <c r="U62" s="1">
        <f t="shared" si="10"/>
        <v>0.66382513864155213</v>
      </c>
      <c r="V62" s="1">
        <f t="shared" si="11"/>
        <v>1.0722557042749021</v>
      </c>
      <c r="W62">
        <f t="shared" si="12"/>
        <v>0</v>
      </c>
      <c r="Y62" s="2">
        <f t="shared" si="13"/>
        <v>1.3097513853666038</v>
      </c>
      <c r="Z62">
        <f t="shared" si="14"/>
        <v>1</v>
      </c>
      <c r="AB62" s="8">
        <f t="shared" si="15"/>
        <v>-9.5940959409594198E-2</v>
      </c>
      <c r="AC62">
        <f t="shared" si="16"/>
        <v>0</v>
      </c>
      <c r="AF62">
        <v>65.031000000000006</v>
      </c>
      <c r="AG62">
        <v>25.033000000000001</v>
      </c>
      <c r="AH62">
        <v>9.5</v>
      </c>
      <c r="AI62">
        <v>116.267</v>
      </c>
      <c r="AJ62" s="11">
        <v>52</v>
      </c>
      <c r="AK62" t="str">
        <f t="shared" si="17"/>
        <v>OK</v>
      </c>
      <c r="AM62">
        <f t="shared" si="18"/>
        <v>1</v>
      </c>
      <c r="AO62">
        <f t="shared" si="6"/>
        <v>0</v>
      </c>
      <c r="AQ62" t="str">
        <f t="shared" si="19"/>
        <v>Orientation</v>
      </c>
    </row>
    <row r="63" spans="1:43" x14ac:dyDescent="0.3">
      <c r="A63">
        <v>53</v>
      </c>
      <c r="B63">
        <v>255519</v>
      </c>
      <c r="C63">
        <v>-4.0000000000000003E-5</v>
      </c>
      <c r="D63">
        <v>2.0000000000000002E-5</v>
      </c>
      <c r="E63">
        <v>1E-4</v>
      </c>
      <c r="F63">
        <v>-1.2E-4</v>
      </c>
      <c r="G63">
        <v>5.5999999999999999E-3</v>
      </c>
      <c r="H63">
        <v>-5.5900000000000004E-3</v>
      </c>
      <c r="I63">
        <v>-1.42E-3</v>
      </c>
      <c r="J63">
        <v>1.2899999999999999E-3</v>
      </c>
      <c r="K63">
        <v>21.5</v>
      </c>
      <c r="L63">
        <v>1</v>
      </c>
      <c r="N63">
        <f t="shared" si="3"/>
        <v>-0.10545000000000002</v>
      </c>
      <c r="O63">
        <f t="shared" si="4"/>
        <v>0.38664999999999994</v>
      </c>
      <c r="P63">
        <f t="shared" si="5"/>
        <v>19.666425</v>
      </c>
      <c r="Q63">
        <f t="shared" si="7"/>
        <v>19.67050813287814</v>
      </c>
      <c r="R63">
        <f t="shared" si="8"/>
        <v>1</v>
      </c>
      <c r="T63" s="1">
        <f t="shared" si="9"/>
        <v>1.1674387656551706</v>
      </c>
      <c r="U63" s="1">
        <f t="shared" si="10"/>
        <v>-0.30721303180878223</v>
      </c>
      <c r="V63" s="1">
        <f t="shared" si="11"/>
        <v>1.1263134747624206</v>
      </c>
      <c r="W63">
        <f t="shared" si="12"/>
        <v>0</v>
      </c>
      <c r="Y63" s="2">
        <f t="shared" si="13"/>
        <v>1.3076324972943185</v>
      </c>
      <c r="Z63">
        <f t="shared" si="14"/>
        <v>1</v>
      </c>
      <c r="AB63" s="8">
        <f t="shared" si="15"/>
        <v>9.5940959409594198E-2</v>
      </c>
      <c r="AC63">
        <f t="shared" si="16"/>
        <v>0</v>
      </c>
      <c r="AF63">
        <v>64.97</v>
      </c>
      <c r="AG63">
        <v>25.032</v>
      </c>
      <c r="AH63">
        <v>9.5039999999999996</v>
      </c>
      <c r="AI63">
        <v>116.14</v>
      </c>
      <c r="AJ63" s="11">
        <v>53</v>
      </c>
      <c r="AK63" t="str">
        <f t="shared" si="17"/>
        <v>OK</v>
      </c>
      <c r="AM63">
        <f t="shared" si="18"/>
        <v>1</v>
      </c>
      <c r="AO63">
        <f t="shared" si="6"/>
        <v>0</v>
      </c>
      <c r="AQ63" t="str">
        <f t="shared" si="19"/>
        <v>Orientation</v>
      </c>
    </row>
    <row r="64" spans="1:43" x14ac:dyDescent="0.3">
      <c r="A64">
        <v>54</v>
      </c>
      <c r="B64">
        <v>255519</v>
      </c>
      <c r="C64">
        <v>-2.0000000000000002E-5</v>
      </c>
      <c r="D64">
        <v>4.0000000000000003E-5</v>
      </c>
      <c r="E64">
        <v>1.2E-4</v>
      </c>
      <c r="F64">
        <v>-1E-4</v>
      </c>
      <c r="G64">
        <v>5.6100000000000004E-3</v>
      </c>
      <c r="H64">
        <v>-5.5900000000000004E-3</v>
      </c>
      <c r="I64">
        <v>-1.42E-3</v>
      </c>
      <c r="J64">
        <v>1.2899999999999999E-3</v>
      </c>
      <c r="K64">
        <v>21.5</v>
      </c>
      <c r="L64">
        <v>1</v>
      </c>
      <c r="N64">
        <f t="shared" si="3"/>
        <v>-0.10545000000000002</v>
      </c>
      <c r="O64">
        <f t="shared" si="4"/>
        <v>0.38664999999999994</v>
      </c>
      <c r="P64">
        <f t="shared" si="5"/>
        <v>19.684000000000005</v>
      </c>
      <c r="Q64">
        <f t="shared" si="7"/>
        <v>19.688079487979525</v>
      </c>
      <c r="R64">
        <f t="shared" si="8"/>
        <v>1</v>
      </c>
      <c r="T64" s="1">
        <f t="shared" si="9"/>
        <v>1.1663966977052425</v>
      </c>
      <c r="U64" s="1">
        <f t="shared" si="10"/>
        <v>-0.30693873970920316</v>
      </c>
      <c r="V64" s="1">
        <f t="shared" si="11"/>
        <v>1.1253080964383031</v>
      </c>
      <c r="W64">
        <f t="shared" si="12"/>
        <v>0</v>
      </c>
      <c r="Y64" s="2">
        <f t="shared" si="13"/>
        <v>1.309353006862594</v>
      </c>
      <c r="Z64">
        <f t="shared" si="14"/>
        <v>1</v>
      </c>
      <c r="AB64" s="8">
        <f t="shared" si="15"/>
        <v>9.5940959409594198E-2</v>
      </c>
      <c r="AC64">
        <f t="shared" si="16"/>
        <v>0</v>
      </c>
      <c r="AF64">
        <v>65.016999999999996</v>
      </c>
      <c r="AG64">
        <v>25.004999999999999</v>
      </c>
      <c r="AH64">
        <v>9.4960000000000004</v>
      </c>
      <c r="AI64">
        <v>116.09099999999999</v>
      </c>
      <c r="AJ64" s="11">
        <v>54</v>
      </c>
      <c r="AK64" t="str">
        <f t="shared" si="17"/>
        <v>OK</v>
      </c>
      <c r="AM64">
        <f t="shared" si="18"/>
        <v>1</v>
      </c>
      <c r="AO64">
        <f t="shared" si="6"/>
        <v>0</v>
      </c>
      <c r="AQ64" t="str">
        <f t="shared" si="19"/>
        <v>Orientation</v>
      </c>
    </row>
    <row r="65" spans="1:43" x14ac:dyDescent="0.3">
      <c r="A65">
        <v>55</v>
      </c>
      <c r="B65">
        <v>255519</v>
      </c>
      <c r="C65">
        <v>4.0000000000000003E-5</v>
      </c>
      <c r="D65">
        <v>-3.0000000000000001E-5</v>
      </c>
      <c r="E65">
        <v>1E-4</v>
      </c>
      <c r="F65">
        <v>-9.0000000000000006E-5</v>
      </c>
      <c r="G65">
        <v>5.5999999999999999E-3</v>
      </c>
      <c r="H65">
        <v>-5.5799999999999999E-3</v>
      </c>
      <c r="I65">
        <v>-1.2899999999999999E-3</v>
      </c>
      <c r="J65">
        <v>1.41E-3</v>
      </c>
      <c r="K65">
        <v>21.5</v>
      </c>
      <c r="L65">
        <v>1</v>
      </c>
      <c r="N65">
        <f t="shared" si="3"/>
        <v>0.12302500000000001</v>
      </c>
      <c r="O65">
        <f t="shared" si="4"/>
        <v>0.33392500000000003</v>
      </c>
      <c r="P65">
        <f t="shared" si="5"/>
        <v>19.648849999999996</v>
      </c>
      <c r="Q65">
        <f t="shared" si="7"/>
        <v>19.652072343107985</v>
      </c>
      <c r="R65">
        <f t="shared" si="8"/>
        <v>1</v>
      </c>
      <c r="T65" s="1">
        <f t="shared" si="9"/>
        <v>1.0375888071705468</v>
      </c>
      <c r="U65" s="1">
        <f t="shared" si="10"/>
        <v>0.35873454001988447</v>
      </c>
      <c r="V65" s="1">
        <f t="shared" si="11"/>
        <v>0.97362703464566003</v>
      </c>
      <c r="W65">
        <f t="shared" si="12"/>
        <v>1</v>
      </c>
      <c r="Y65" s="2">
        <f t="shared" si="13"/>
        <v>1.3091912590387143</v>
      </c>
      <c r="Z65">
        <f t="shared" si="14"/>
        <v>1</v>
      </c>
      <c r="AB65" s="8">
        <f t="shared" si="15"/>
        <v>-8.8888888888888962E-2</v>
      </c>
      <c r="AC65">
        <f t="shared" si="16"/>
        <v>0</v>
      </c>
      <c r="AF65">
        <v>65.016999999999996</v>
      </c>
      <c r="AG65">
        <v>25.009</v>
      </c>
      <c r="AH65">
        <v>9.4930000000000003</v>
      </c>
      <c r="AI65">
        <v>115.893</v>
      </c>
      <c r="AJ65" s="11">
        <v>55</v>
      </c>
      <c r="AK65" t="str">
        <f t="shared" si="17"/>
        <v>OK</v>
      </c>
      <c r="AM65">
        <f t="shared" si="18"/>
        <v>1</v>
      </c>
      <c r="AO65">
        <f t="shared" si="6"/>
        <v>0</v>
      </c>
      <c r="AQ65" t="str">
        <f t="shared" si="19"/>
        <v>Convergence</v>
      </c>
    </row>
    <row r="66" spans="1:43" x14ac:dyDescent="0.3">
      <c r="A66">
        <v>56</v>
      </c>
      <c r="B66">
        <v>255519</v>
      </c>
      <c r="C66">
        <v>-5.0000000000000002E-5</v>
      </c>
      <c r="D66">
        <v>5.0000000000000002E-5</v>
      </c>
      <c r="E66">
        <v>1.2E-4</v>
      </c>
      <c r="F66">
        <v>-1.2999999999999999E-4</v>
      </c>
      <c r="G66">
        <v>5.5700000000000003E-3</v>
      </c>
      <c r="H66">
        <v>-5.5700000000000003E-3</v>
      </c>
      <c r="I66">
        <v>-1.42E-3</v>
      </c>
      <c r="J66">
        <v>1.2700000000000001E-3</v>
      </c>
      <c r="K66">
        <v>21.5</v>
      </c>
      <c r="L66">
        <v>1</v>
      </c>
      <c r="N66">
        <f t="shared" si="3"/>
        <v>-0.17574999999999999</v>
      </c>
      <c r="O66">
        <f t="shared" si="4"/>
        <v>0.43937499999999996</v>
      </c>
      <c r="P66">
        <f t="shared" si="5"/>
        <v>19.57855</v>
      </c>
      <c r="Q66">
        <f t="shared" si="7"/>
        <v>19.58426813939252</v>
      </c>
      <c r="R66">
        <f t="shared" si="8"/>
        <v>1</v>
      </c>
      <c r="T66" s="1">
        <f t="shared" si="9"/>
        <v>1.3845922406460269</v>
      </c>
      <c r="U66" s="1">
        <f t="shared" si="10"/>
        <v>-0.51431095704219776</v>
      </c>
      <c r="V66" s="1">
        <f t="shared" si="11"/>
        <v>1.2855961363868587</v>
      </c>
      <c r="W66">
        <f t="shared" si="12"/>
        <v>0</v>
      </c>
      <c r="Y66" s="2">
        <f t="shared" si="13"/>
        <v>1.3054402103963538</v>
      </c>
      <c r="Z66">
        <f t="shared" si="14"/>
        <v>1</v>
      </c>
      <c r="AB66" s="8">
        <f t="shared" si="15"/>
        <v>0.1115241635687732</v>
      </c>
      <c r="AC66">
        <f t="shared" si="16"/>
        <v>0</v>
      </c>
      <c r="AF66">
        <v>65.034999999999997</v>
      </c>
      <c r="AG66">
        <v>25.03</v>
      </c>
      <c r="AH66">
        <v>9.4979999999999993</v>
      </c>
      <c r="AI66">
        <v>115.825</v>
      </c>
      <c r="AJ66" s="11">
        <v>56</v>
      </c>
      <c r="AK66" t="str">
        <f t="shared" si="17"/>
        <v>OK</v>
      </c>
      <c r="AM66">
        <f t="shared" si="18"/>
        <v>1</v>
      </c>
      <c r="AO66">
        <f t="shared" si="6"/>
        <v>0</v>
      </c>
      <c r="AQ66" t="str">
        <f t="shared" si="19"/>
        <v>Orientation</v>
      </c>
    </row>
    <row r="67" spans="1:43" x14ac:dyDescent="0.3">
      <c r="A67">
        <v>57</v>
      </c>
      <c r="B67">
        <v>255519</v>
      </c>
      <c r="C67">
        <v>8.0000000000000007E-5</v>
      </c>
      <c r="D67">
        <v>-8.0000000000000007E-5</v>
      </c>
      <c r="E67">
        <v>-1.2999999999999999E-4</v>
      </c>
      <c r="F67">
        <v>1.2999999999999999E-4</v>
      </c>
      <c r="G67">
        <v>5.5900000000000004E-3</v>
      </c>
      <c r="H67">
        <v>-5.5799999999999999E-3</v>
      </c>
      <c r="I67">
        <v>-1.42E-3</v>
      </c>
      <c r="J67">
        <v>1.2800000000000001E-3</v>
      </c>
      <c r="K67">
        <v>21.6</v>
      </c>
      <c r="L67">
        <v>1</v>
      </c>
      <c r="N67">
        <f t="shared" si="3"/>
        <v>0.28120000000000001</v>
      </c>
      <c r="O67">
        <f t="shared" si="4"/>
        <v>-0.45694999999999997</v>
      </c>
      <c r="P67">
        <f t="shared" si="5"/>
        <v>19.631274999999995</v>
      </c>
      <c r="Q67">
        <f t="shared" si="7"/>
        <v>19.638605726174269</v>
      </c>
      <c r="R67">
        <f t="shared" si="8"/>
        <v>1</v>
      </c>
      <c r="T67" s="1">
        <f t="shared" si="9"/>
        <v>1.56555854831737</v>
      </c>
      <c r="U67" s="1">
        <f t="shared" si="10"/>
        <v>0.8206533408597132</v>
      </c>
      <c r="V67" s="1">
        <f t="shared" si="11"/>
        <v>-1.3334121001501975</v>
      </c>
      <c r="W67">
        <f t="shared" si="12"/>
        <v>0</v>
      </c>
      <c r="Y67" s="2">
        <f t="shared" si="13"/>
        <v>1.3055438666241004</v>
      </c>
      <c r="Z67">
        <f t="shared" si="14"/>
        <v>1</v>
      </c>
      <c r="AB67" s="8">
        <f t="shared" si="15"/>
        <v>0.10370370370370365</v>
      </c>
      <c r="AC67">
        <f t="shared" si="16"/>
        <v>0</v>
      </c>
      <c r="AF67">
        <v>64.944999999999993</v>
      </c>
      <c r="AG67">
        <v>25.033999999999999</v>
      </c>
      <c r="AH67">
        <v>9.4979999999999993</v>
      </c>
      <c r="AI67">
        <v>116.14700000000001</v>
      </c>
      <c r="AJ67" s="11">
        <v>57</v>
      </c>
      <c r="AK67" t="str">
        <f t="shared" si="17"/>
        <v>OK</v>
      </c>
      <c r="AM67">
        <f t="shared" si="18"/>
        <v>1</v>
      </c>
      <c r="AO67">
        <f t="shared" si="6"/>
        <v>0</v>
      </c>
      <c r="AQ67" t="str">
        <f t="shared" si="19"/>
        <v>Orientation</v>
      </c>
    </row>
    <row r="68" spans="1:43" x14ac:dyDescent="0.3">
      <c r="A68">
        <v>58</v>
      </c>
      <c r="B68">
        <v>255519</v>
      </c>
      <c r="C68">
        <v>4.0000000000000003E-5</v>
      </c>
      <c r="D68">
        <v>-3.0000000000000001E-5</v>
      </c>
      <c r="E68">
        <v>-1.2E-4</v>
      </c>
      <c r="F68">
        <v>1.2E-4</v>
      </c>
      <c r="G68">
        <v>5.5999999999999999E-3</v>
      </c>
      <c r="H68">
        <v>-5.5900000000000004E-3</v>
      </c>
      <c r="I68">
        <v>-1.41E-3</v>
      </c>
      <c r="J68">
        <v>1.2999999999999999E-3</v>
      </c>
      <c r="K68">
        <v>21.6</v>
      </c>
      <c r="L68">
        <v>1</v>
      </c>
      <c r="N68">
        <f t="shared" si="3"/>
        <v>0.12302500000000001</v>
      </c>
      <c r="O68">
        <f t="shared" si="4"/>
        <v>-0.42180000000000001</v>
      </c>
      <c r="P68">
        <f t="shared" si="5"/>
        <v>19.666425</v>
      </c>
      <c r="Q68">
        <f t="shared" si="7"/>
        <v>19.67133250878674</v>
      </c>
      <c r="R68">
        <f t="shared" si="8"/>
        <v>1</v>
      </c>
      <c r="T68" s="1">
        <f t="shared" si="9"/>
        <v>1.2798536539482128</v>
      </c>
      <c r="U68" s="1">
        <f t="shared" si="10"/>
        <v>0.3584139634538413</v>
      </c>
      <c r="V68" s="1">
        <f t="shared" si="11"/>
        <v>-1.2286755280136132</v>
      </c>
      <c r="W68">
        <f t="shared" si="12"/>
        <v>0</v>
      </c>
      <c r="Y68" s="2">
        <f t="shared" si="13"/>
        <v>1.3077532704685706</v>
      </c>
      <c r="Z68">
        <f t="shared" si="14"/>
        <v>1</v>
      </c>
      <c r="AB68" s="8">
        <f t="shared" si="15"/>
        <v>8.1180811808118147E-2</v>
      </c>
      <c r="AC68">
        <f t="shared" si="16"/>
        <v>0</v>
      </c>
      <c r="AF68">
        <v>65.019000000000005</v>
      </c>
      <c r="AG68">
        <v>25.029</v>
      </c>
      <c r="AH68">
        <v>9.5</v>
      </c>
      <c r="AI68">
        <v>116.14400000000001</v>
      </c>
      <c r="AJ68" s="11">
        <v>58</v>
      </c>
      <c r="AK68" t="str">
        <f t="shared" si="17"/>
        <v>OK</v>
      </c>
      <c r="AM68">
        <f t="shared" si="18"/>
        <v>1</v>
      </c>
      <c r="AO68">
        <f t="shared" si="6"/>
        <v>0</v>
      </c>
      <c r="AQ68" t="str">
        <f t="shared" si="19"/>
        <v>Orientation</v>
      </c>
    </row>
    <row r="69" spans="1:43" x14ac:dyDescent="0.3">
      <c r="A69">
        <v>59</v>
      </c>
      <c r="B69">
        <v>255519</v>
      </c>
      <c r="C69">
        <v>3.0000000000000001E-5</v>
      </c>
      <c r="D69">
        <v>-3.0000000000000001E-5</v>
      </c>
      <c r="E69">
        <v>-9.0000000000000006E-5</v>
      </c>
      <c r="F69">
        <v>8.0000000000000007E-5</v>
      </c>
      <c r="G69">
        <v>5.6100000000000004E-3</v>
      </c>
      <c r="H69">
        <v>-5.6100000000000004E-3</v>
      </c>
      <c r="I69">
        <v>-1.41E-3</v>
      </c>
      <c r="J69">
        <v>1.2999999999999999E-3</v>
      </c>
      <c r="K69">
        <v>21.6</v>
      </c>
      <c r="L69">
        <v>1</v>
      </c>
      <c r="N69">
        <f t="shared" si="3"/>
        <v>0.10545</v>
      </c>
      <c r="O69">
        <f t="shared" si="4"/>
        <v>-0.29877500000000001</v>
      </c>
      <c r="P69">
        <f t="shared" si="5"/>
        <v>19.719149999999999</v>
      </c>
      <c r="Q69">
        <f t="shared" si="7"/>
        <v>19.721695234579226</v>
      </c>
      <c r="R69">
        <f t="shared" si="8"/>
        <v>1</v>
      </c>
      <c r="T69" s="1">
        <f t="shared" si="9"/>
        <v>0.92052181887146589</v>
      </c>
      <c r="U69" s="1">
        <f t="shared" si="10"/>
        <v>0.30639162227070993</v>
      </c>
      <c r="V69" s="1">
        <f t="shared" si="11"/>
        <v>-0.8680514497455426</v>
      </c>
      <c r="W69">
        <f t="shared" si="12"/>
        <v>1</v>
      </c>
      <c r="Y69" s="2">
        <f t="shared" si="13"/>
        <v>1.3112255785726454</v>
      </c>
      <c r="Z69">
        <f t="shared" si="14"/>
        <v>1</v>
      </c>
      <c r="AB69" s="8">
        <f t="shared" si="15"/>
        <v>8.1180811808118147E-2</v>
      </c>
      <c r="AC69">
        <f t="shared" si="16"/>
        <v>0</v>
      </c>
      <c r="AF69">
        <v>65.027000000000001</v>
      </c>
      <c r="AG69">
        <v>25.023</v>
      </c>
      <c r="AH69">
        <v>9.4920000000000009</v>
      </c>
      <c r="AI69">
        <v>116.133</v>
      </c>
      <c r="AJ69" s="11">
        <v>59</v>
      </c>
      <c r="AK69" t="str">
        <f t="shared" si="17"/>
        <v>OK</v>
      </c>
      <c r="AM69">
        <f t="shared" si="18"/>
        <v>1</v>
      </c>
      <c r="AO69">
        <f t="shared" si="6"/>
        <v>0</v>
      </c>
      <c r="AQ69" t="str">
        <f t="shared" si="19"/>
        <v>Convergence</v>
      </c>
    </row>
    <row r="70" spans="1:43" x14ac:dyDescent="0.3">
      <c r="A70">
        <v>60</v>
      </c>
      <c r="B70">
        <v>255519</v>
      </c>
      <c r="C70">
        <v>-1E-4</v>
      </c>
      <c r="D70">
        <v>8.0000000000000007E-5</v>
      </c>
      <c r="E70">
        <v>-1.4999999999999999E-4</v>
      </c>
      <c r="F70">
        <v>1.2999999999999999E-4</v>
      </c>
      <c r="G70">
        <v>5.5900000000000004E-3</v>
      </c>
      <c r="H70">
        <v>-5.5900000000000004E-3</v>
      </c>
      <c r="I70">
        <v>-1.2800000000000001E-3</v>
      </c>
      <c r="J70">
        <v>1.42E-3</v>
      </c>
      <c r="K70">
        <v>21.6</v>
      </c>
      <c r="L70">
        <v>1</v>
      </c>
      <c r="N70">
        <f t="shared" si="3"/>
        <v>-0.31634999999999996</v>
      </c>
      <c r="O70">
        <f t="shared" si="4"/>
        <v>-0.49209999999999993</v>
      </c>
      <c r="P70">
        <f t="shared" si="5"/>
        <v>19.648849999999999</v>
      </c>
      <c r="Q70">
        <f t="shared" si="7"/>
        <v>19.657556970666523</v>
      </c>
      <c r="R70">
        <f t="shared" si="8"/>
        <v>1</v>
      </c>
      <c r="T70" s="1">
        <f t="shared" si="9"/>
        <v>1.7053849694624807</v>
      </c>
      <c r="U70" s="1">
        <f t="shared" si="10"/>
        <v>-0.92239260579439264</v>
      </c>
      <c r="V70" s="1">
        <f t="shared" si="11"/>
        <v>-1.4346570038426176</v>
      </c>
      <c r="W70">
        <f t="shared" si="12"/>
        <v>0</v>
      </c>
      <c r="Y70" s="2">
        <f t="shared" si="13"/>
        <v>1.3078058486073609</v>
      </c>
      <c r="Z70">
        <f t="shared" si="14"/>
        <v>1</v>
      </c>
      <c r="AB70" s="8">
        <f t="shared" si="15"/>
        <v>-0.10370370370370365</v>
      </c>
      <c r="AC70">
        <f t="shared" si="16"/>
        <v>0</v>
      </c>
      <c r="AF70">
        <v>65.009</v>
      </c>
      <c r="AG70">
        <v>25.015999999999998</v>
      </c>
      <c r="AH70">
        <v>9.4930000000000003</v>
      </c>
      <c r="AI70">
        <v>116.05800000000001</v>
      </c>
      <c r="AJ70" s="11">
        <v>60</v>
      </c>
      <c r="AK70" t="str">
        <f t="shared" si="17"/>
        <v>OK</v>
      </c>
      <c r="AM70">
        <f t="shared" si="18"/>
        <v>1</v>
      </c>
      <c r="AO70">
        <f t="shared" si="6"/>
        <v>0</v>
      </c>
      <c r="AQ70" t="str">
        <f t="shared" si="19"/>
        <v>Orientation</v>
      </c>
    </row>
    <row r="71" spans="1:43" x14ac:dyDescent="0.3">
      <c r="A71">
        <v>61</v>
      </c>
      <c r="B71">
        <v>255519</v>
      </c>
      <c r="C71">
        <v>6.9999999999999994E-5</v>
      </c>
      <c r="D71">
        <v>-1.2E-4</v>
      </c>
      <c r="E71">
        <v>1.2999999999999999E-4</v>
      </c>
      <c r="F71">
        <v>-1.3999999999999999E-4</v>
      </c>
      <c r="G71">
        <v>5.5999999999999999E-3</v>
      </c>
      <c r="H71">
        <v>-5.6100000000000004E-3</v>
      </c>
      <c r="I71">
        <v>-1.2800000000000001E-3</v>
      </c>
      <c r="J71">
        <v>1.4400000000000001E-3</v>
      </c>
      <c r="K71">
        <v>21.6</v>
      </c>
      <c r="L71">
        <v>1</v>
      </c>
      <c r="N71">
        <f t="shared" si="3"/>
        <v>0.33392500000000003</v>
      </c>
      <c r="O71">
        <f t="shared" si="4"/>
        <v>0.47452499999999986</v>
      </c>
      <c r="P71">
        <f t="shared" si="5"/>
        <v>19.701574999999998</v>
      </c>
      <c r="Q71">
        <f t="shared" si="7"/>
        <v>19.71011763947326</v>
      </c>
      <c r="R71">
        <f t="shared" si="8"/>
        <v>1</v>
      </c>
      <c r="T71" s="1">
        <f t="shared" si="9"/>
        <v>1.6869598567274733</v>
      </c>
      <c r="U71" s="1">
        <f t="shared" si="10"/>
        <v>0.97102193107916668</v>
      </c>
      <c r="V71" s="1">
        <f t="shared" si="11"/>
        <v>1.3797386317061477</v>
      </c>
      <c r="W71">
        <f t="shared" si="12"/>
        <v>0</v>
      </c>
      <c r="Y71" s="2">
        <f t="shared" si="13"/>
        <v>1.31074927750388</v>
      </c>
      <c r="Z71">
        <f t="shared" si="14"/>
        <v>1</v>
      </c>
      <c r="AB71" s="8">
        <f t="shared" si="15"/>
        <v>-0.1176470588235294</v>
      </c>
      <c r="AC71">
        <f t="shared" si="16"/>
        <v>0</v>
      </c>
      <c r="AF71">
        <v>64.962999999999994</v>
      </c>
      <c r="AG71">
        <v>25.015000000000001</v>
      </c>
      <c r="AH71">
        <v>9.4979999999999993</v>
      </c>
      <c r="AI71">
        <v>116.107</v>
      </c>
      <c r="AJ71" s="11">
        <v>61</v>
      </c>
      <c r="AK71" t="str">
        <f t="shared" si="17"/>
        <v>OK</v>
      </c>
      <c r="AM71">
        <f t="shared" si="18"/>
        <v>1</v>
      </c>
      <c r="AO71">
        <f t="shared" si="6"/>
        <v>0</v>
      </c>
      <c r="AQ71" t="str">
        <f t="shared" si="19"/>
        <v>Orientation</v>
      </c>
    </row>
    <row r="72" spans="1:43" x14ac:dyDescent="0.3">
      <c r="A72">
        <v>62</v>
      </c>
      <c r="B72">
        <v>255519</v>
      </c>
      <c r="C72">
        <v>0</v>
      </c>
      <c r="D72">
        <v>-2.0000000000000002E-5</v>
      </c>
      <c r="E72">
        <v>-2.0000000000000001E-4</v>
      </c>
      <c r="F72">
        <v>1.8000000000000001E-4</v>
      </c>
      <c r="G72">
        <v>5.5799999999999999E-3</v>
      </c>
      <c r="H72">
        <v>-5.5900000000000004E-3</v>
      </c>
      <c r="I72">
        <v>-1.41E-3</v>
      </c>
      <c r="J72">
        <v>1.2899999999999999E-3</v>
      </c>
      <c r="K72">
        <v>21.6</v>
      </c>
      <c r="L72">
        <v>1</v>
      </c>
      <c r="N72">
        <f t="shared" si="3"/>
        <v>3.5150000000000001E-2</v>
      </c>
      <c r="O72">
        <f t="shared" si="4"/>
        <v>-0.66785000000000005</v>
      </c>
      <c r="P72">
        <f t="shared" si="5"/>
        <v>19.631274999999995</v>
      </c>
      <c r="Q72">
        <f t="shared" si="7"/>
        <v>19.642663191905132</v>
      </c>
      <c r="R72">
        <f t="shared" si="8"/>
        <v>1</v>
      </c>
      <c r="T72" s="1">
        <f t="shared" si="9"/>
        <v>1.9511282564655794</v>
      </c>
      <c r="U72" s="1">
        <f t="shared" si="10"/>
        <v>0.10258857347269892</v>
      </c>
      <c r="V72" s="1">
        <f t="shared" si="11"/>
        <v>-1.9484335443095246</v>
      </c>
      <c r="W72">
        <f t="shared" si="12"/>
        <v>0</v>
      </c>
      <c r="Y72" s="2">
        <f t="shared" si="13"/>
        <v>1.3074458394737576</v>
      </c>
      <c r="Z72">
        <f t="shared" si="14"/>
        <v>1</v>
      </c>
      <c r="AB72" s="8">
        <f t="shared" si="15"/>
        <v>8.8888888888888962E-2</v>
      </c>
      <c r="AC72">
        <f t="shared" si="16"/>
        <v>0</v>
      </c>
      <c r="AF72">
        <v>65.028999999999996</v>
      </c>
      <c r="AG72">
        <v>25.024999999999999</v>
      </c>
      <c r="AH72">
        <v>9.4849999999999994</v>
      </c>
      <c r="AI72">
        <v>116.002</v>
      </c>
      <c r="AJ72" s="11">
        <v>62</v>
      </c>
      <c r="AK72" t="str">
        <f t="shared" si="17"/>
        <v>OK</v>
      </c>
      <c r="AM72">
        <f t="shared" si="18"/>
        <v>1</v>
      </c>
      <c r="AO72">
        <f t="shared" si="6"/>
        <v>0</v>
      </c>
      <c r="AQ72" t="str">
        <f t="shared" si="19"/>
        <v>Orientation</v>
      </c>
    </row>
    <row r="73" spans="1:43" x14ac:dyDescent="0.3">
      <c r="A73">
        <v>63</v>
      </c>
      <c r="B73">
        <v>255519</v>
      </c>
      <c r="C73">
        <v>-4.0000000000000003E-5</v>
      </c>
      <c r="D73">
        <v>2.0000000000000002E-5</v>
      </c>
      <c r="E73">
        <v>-1.2999999999999999E-4</v>
      </c>
      <c r="F73">
        <v>1.1E-4</v>
      </c>
      <c r="G73">
        <v>5.5799999999999999E-3</v>
      </c>
      <c r="H73">
        <v>-5.5999999999999999E-3</v>
      </c>
      <c r="I73">
        <v>-1.2899999999999999E-3</v>
      </c>
      <c r="J73">
        <v>1.41E-3</v>
      </c>
      <c r="K73">
        <v>21.6</v>
      </c>
      <c r="L73">
        <v>1</v>
      </c>
      <c r="N73">
        <f t="shared" si="3"/>
        <v>-0.10545000000000002</v>
      </c>
      <c r="O73">
        <f t="shared" si="4"/>
        <v>-0.42179999999999995</v>
      </c>
      <c r="P73">
        <f t="shared" si="5"/>
        <v>19.648849999999996</v>
      </c>
      <c r="Q73">
        <f t="shared" si="7"/>
        <v>19.653659742271916</v>
      </c>
      <c r="R73">
        <f t="shared" si="8"/>
        <v>1</v>
      </c>
      <c r="T73" s="1">
        <f t="shared" si="9"/>
        <v>1.2676100501333405</v>
      </c>
      <c r="U73" s="1">
        <f t="shared" si="10"/>
        <v>-0.30748781457778301</v>
      </c>
      <c r="V73" s="1">
        <f t="shared" si="11"/>
        <v>-1.2297741848786836</v>
      </c>
      <c r="W73">
        <f t="shared" si="12"/>
        <v>0</v>
      </c>
      <c r="Y73" s="2">
        <f t="shared" si="13"/>
        <v>1.3086741718534218</v>
      </c>
      <c r="Z73">
        <f t="shared" si="14"/>
        <v>1</v>
      </c>
      <c r="AB73" s="8">
        <f t="shared" si="15"/>
        <v>-8.8888888888888962E-2</v>
      </c>
      <c r="AC73">
        <f t="shared" si="16"/>
        <v>0</v>
      </c>
      <c r="AF73">
        <v>65.027000000000001</v>
      </c>
      <c r="AG73">
        <v>25.018000000000001</v>
      </c>
      <c r="AH73">
        <v>9.49</v>
      </c>
      <c r="AI73">
        <v>115.958</v>
      </c>
      <c r="AJ73" s="11">
        <v>63</v>
      </c>
      <c r="AK73" t="str">
        <f t="shared" si="17"/>
        <v>OK</v>
      </c>
      <c r="AM73">
        <f t="shared" si="18"/>
        <v>1</v>
      </c>
      <c r="AO73">
        <f t="shared" si="6"/>
        <v>0</v>
      </c>
      <c r="AQ73" t="str">
        <f t="shared" si="19"/>
        <v>Orientation</v>
      </c>
    </row>
    <row r="74" spans="1:43" x14ac:dyDescent="0.3">
      <c r="A74">
        <v>64</v>
      </c>
      <c r="B74">
        <v>255519</v>
      </c>
      <c r="C74">
        <v>-2.0000000000000002E-5</v>
      </c>
      <c r="D74">
        <v>0</v>
      </c>
      <c r="E74">
        <v>1.7000000000000001E-4</v>
      </c>
      <c r="F74">
        <v>-1.9000000000000001E-4</v>
      </c>
      <c r="G74">
        <v>5.5900000000000004E-3</v>
      </c>
      <c r="H74">
        <v>-5.5900000000000004E-3</v>
      </c>
      <c r="I74">
        <v>-1.41E-3</v>
      </c>
      <c r="J74">
        <v>1.2899999999999999E-3</v>
      </c>
      <c r="K74">
        <v>21.6</v>
      </c>
      <c r="L74">
        <v>1</v>
      </c>
      <c r="N74">
        <f t="shared" si="3"/>
        <v>-3.5150000000000001E-2</v>
      </c>
      <c r="O74">
        <f t="shared" si="4"/>
        <v>0.63269999999999993</v>
      </c>
      <c r="P74">
        <f t="shared" si="5"/>
        <v>19.648849999999999</v>
      </c>
      <c r="Q74">
        <f t="shared" si="7"/>
        <v>19.659065367788976</v>
      </c>
      <c r="R74">
        <f t="shared" si="8"/>
        <v>1</v>
      </c>
      <c r="T74" s="1">
        <f t="shared" si="9"/>
        <v>1.8471493364276352</v>
      </c>
      <c r="U74" s="1">
        <f t="shared" si="10"/>
        <v>-0.10249681286938368</v>
      </c>
      <c r="V74" s="1">
        <f t="shared" si="11"/>
        <v>1.8443073444836939</v>
      </c>
      <c r="W74">
        <f t="shared" si="12"/>
        <v>0</v>
      </c>
      <c r="Y74" s="2">
        <f t="shared" si="13"/>
        <v>1.3087181032291682</v>
      </c>
      <c r="Z74">
        <f t="shared" si="14"/>
        <v>1</v>
      </c>
      <c r="AB74" s="8">
        <f t="shared" si="15"/>
        <v>8.8888888888888962E-2</v>
      </c>
      <c r="AC74">
        <f t="shared" si="16"/>
        <v>0</v>
      </c>
      <c r="AF74">
        <v>65.019000000000005</v>
      </c>
      <c r="AG74">
        <v>25.018999999999998</v>
      </c>
      <c r="AH74">
        <v>9.4879999999999995</v>
      </c>
      <c r="AI74">
        <v>115.986</v>
      </c>
      <c r="AJ74" s="11">
        <v>64</v>
      </c>
      <c r="AK74" t="str">
        <f t="shared" si="17"/>
        <v>OK</v>
      </c>
      <c r="AM74">
        <f t="shared" si="18"/>
        <v>1</v>
      </c>
      <c r="AO74">
        <f t="shared" si="6"/>
        <v>0</v>
      </c>
      <c r="AQ74" t="str">
        <f t="shared" si="19"/>
        <v>Orientation</v>
      </c>
    </row>
    <row r="75" spans="1:43" x14ac:dyDescent="0.3">
      <c r="A75">
        <v>65</v>
      </c>
      <c r="B75">
        <v>255519</v>
      </c>
      <c r="C75">
        <v>-3.0000000000000001E-5</v>
      </c>
      <c r="D75">
        <v>5.0000000000000002E-5</v>
      </c>
      <c r="E75">
        <v>-1.7000000000000001E-4</v>
      </c>
      <c r="F75">
        <v>1.7000000000000001E-4</v>
      </c>
      <c r="G75">
        <v>5.5999999999999999E-3</v>
      </c>
      <c r="H75">
        <v>-5.5900000000000004E-3</v>
      </c>
      <c r="I75">
        <v>-1.2999999999999999E-3</v>
      </c>
      <c r="J75">
        <v>1.42E-3</v>
      </c>
      <c r="K75">
        <v>21.6</v>
      </c>
      <c r="L75">
        <v>1</v>
      </c>
      <c r="N75">
        <f t="shared" ref="N75" si="20">+(C75-D75)/2*$V$1*$V$2*100^2</f>
        <v>-0.1406</v>
      </c>
      <c r="O75">
        <f t="shared" ref="O75" si="21">+(E75-F75)/2*$V$1*$V$2*100^2</f>
        <v>-0.59755000000000003</v>
      </c>
      <c r="P75">
        <f t="shared" ref="P75" si="22">+(G75-H75)/2*$V$1*$V$2*100^2</f>
        <v>19.666425</v>
      </c>
      <c r="Q75">
        <f t="shared" si="7"/>
        <v>19.676003319859575</v>
      </c>
      <c r="R75">
        <f t="shared" si="8"/>
        <v>1</v>
      </c>
      <c r="T75" s="1">
        <f t="shared" si="9"/>
        <v>1.7878516272091025</v>
      </c>
      <c r="U75" s="1">
        <f t="shared" si="10"/>
        <v>-0.4096143226640418</v>
      </c>
      <c r="V75" s="1">
        <f t="shared" si="11"/>
        <v>-1.7403550945467918</v>
      </c>
      <c r="W75">
        <f t="shared" si="12"/>
        <v>0</v>
      </c>
      <c r="Y75" s="2">
        <f t="shared" si="13"/>
        <v>1.3084468215050835</v>
      </c>
      <c r="Z75">
        <f t="shared" si="14"/>
        <v>1</v>
      </c>
      <c r="AB75" s="8">
        <f t="shared" si="15"/>
        <v>-8.823529411764712E-2</v>
      </c>
      <c r="AC75">
        <f t="shared" si="16"/>
        <v>0</v>
      </c>
      <c r="AF75">
        <v>65.013999999999996</v>
      </c>
      <c r="AG75">
        <v>25.015999999999998</v>
      </c>
      <c r="AH75">
        <v>9.4930000000000003</v>
      </c>
      <c r="AI75">
        <v>116.11</v>
      </c>
      <c r="AJ75" s="11">
        <v>65</v>
      </c>
      <c r="AK75" t="str">
        <f t="shared" si="17"/>
        <v>OK</v>
      </c>
      <c r="AM75">
        <f t="shared" si="18"/>
        <v>1</v>
      </c>
      <c r="AO75">
        <f t="shared" ref="AO75" si="23">+IF(G75&gt;0,L75*R75*W75*Z75*AC75*AM75,"")</f>
        <v>0</v>
      </c>
      <c r="AQ75" t="str">
        <f t="shared" si="19"/>
        <v>Orientation</v>
      </c>
    </row>
    <row r="76" spans="1:43" x14ac:dyDescent="0.3">
      <c r="A76" s="11"/>
      <c r="T76" s="1"/>
      <c r="U76" s="1"/>
      <c r="V76" s="1"/>
      <c r="Y76" s="2"/>
      <c r="AB76" s="8"/>
      <c r="AJ76" s="11"/>
    </row>
    <row r="77" spans="1:43" x14ac:dyDescent="0.3">
      <c r="A77" s="11"/>
      <c r="S77" t="s">
        <v>61</v>
      </c>
      <c r="T77" s="1">
        <f t="shared" ref="T77:U78" si="24">AVERAGE(T11:T75)</f>
        <v>1.4938979147557632</v>
      </c>
      <c r="U77" s="1">
        <f t="shared" si="24"/>
        <v>-2.27739982997122E-2</v>
      </c>
      <c r="V77" s="1">
        <f>AVERAGE(V11:V75)</f>
        <v>-0.21463618716606295</v>
      </c>
      <c r="Y77" s="1">
        <f>AVERAGE(Y11:Y75)</f>
        <v>1.3091948419737705</v>
      </c>
      <c r="AB77" s="1">
        <f>AVERAGE(AB11:AB75)</f>
        <v>-6.4449613640557013E-3</v>
      </c>
      <c r="AE77" t="s">
        <v>59</v>
      </c>
      <c r="AF77" s="1">
        <f t="shared" ref="AF77:AG77" si="25">AVERAGE(AF11:AF75)</f>
        <v>65.014676923076934</v>
      </c>
      <c r="AG77" s="1">
        <f t="shared" si="25"/>
        <v>25.013846153846163</v>
      </c>
      <c r="AH77" s="1">
        <f>AVERAGE(AH11:AH75)</f>
        <v>9.4946307692307723</v>
      </c>
      <c r="AI77" s="1">
        <f>AVERAGE(AI11:AI75)</f>
        <v>116.03933846153846</v>
      </c>
      <c r="AJ77" s="11"/>
    </row>
    <row r="78" spans="1:43" x14ac:dyDescent="0.3">
      <c r="A78" s="11"/>
      <c r="S78" t="s">
        <v>60</v>
      </c>
      <c r="T78" s="1">
        <f>STDEV(T$11:T$75)</f>
        <v>0.44156424082069029</v>
      </c>
      <c r="U78" s="1">
        <f t="shared" ref="U78:V78" si="26">STDEV(U11:U75)</f>
        <v>0.46262386807478106</v>
      </c>
      <c r="V78" s="1">
        <f t="shared" si="26"/>
        <v>1.4833910305796858</v>
      </c>
      <c r="Y78" s="1">
        <f t="shared" ref="Y78" si="27">STDEV(Y11:Y75)</f>
        <v>1.5127559393643697E-3</v>
      </c>
      <c r="AB78" s="1">
        <f t="shared" ref="AB78" si="28">STDEV(AB11:AB75)</f>
        <v>9.2238897813548881E-2</v>
      </c>
      <c r="AE78" t="s">
        <v>60</v>
      </c>
      <c r="AF78" s="1">
        <f>STDEV(AF$11:AF$75)</f>
        <v>2.0436722227027727E-2</v>
      </c>
      <c r="AG78" s="1">
        <f t="shared" ref="AG78:AI78" si="29">STDEV(AG11:AG75)</f>
        <v>1.0008169739690598E-2</v>
      </c>
      <c r="AH78" s="1">
        <f t="shared" si="29"/>
        <v>6.5205665751940237E-3</v>
      </c>
      <c r="AI78" s="1">
        <f t="shared" si="29"/>
        <v>0.10929651139833431</v>
      </c>
      <c r="AJ78" s="11"/>
    </row>
    <row r="79" spans="1:43" x14ac:dyDescent="0.3">
      <c r="A79" s="11"/>
      <c r="S79" t="s">
        <v>19</v>
      </c>
      <c r="T79" s="1">
        <f>MIN(T$11:T$75)</f>
        <v>0.21092453898154362</v>
      </c>
      <c r="U79" s="1">
        <f t="shared" ref="U79:V79" si="30">MIN(U$11:U$75)</f>
        <v>-0.92239260579439264</v>
      </c>
      <c r="V79" s="1">
        <f t="shared" si="30"/>
        <v>-2.3539970895059246</v>
      </c>
      <c r="Y79" s="1">
        <f t="shared" ref="Y79" si="31">MIN(Y$11:Y$75)</f>
        <v>1.3054402103963538</v>
      </c>
      <c r="AB79" s="1">
        <f t="shared" ref="AB79" si="32">MIN(AB$11:AB$75)</f>
        <v>-0.1176470588235294</v>
      </c>
      <c r="AE79" t="s">
        <v>19</v>
      </c>
      <c r="AF79" s="1">
        <f>MIN(AF$11:AF$75)</f>
        <v>64.941000000000003</v>
      </c>
      <c r="AG79" s="1">
        <f t="shared" ref="AG79:AI79" si="33">MIN(AG$11:AG$75)</f>
        <v>24.994</v>
      </c>
      <c r="AH79" s="1">
        <f t="shared" si="33"/>
        <v>9.4789999999999992</v>
      </c>
      <c r="AI79" s="1">
        <f t="shared" si="33"/>
        <v>115.761</v>
      </c>
      <c r="AJ79" s="11"/>
    </row>
    <row r="80" spans="1:43" x14ac:dyDescent="0.3">
      <c r="A80" s="11"/>
      <c r="S80" t="s">
        <v>20</v>
      </c>
      <c r="T80" s="1">
        <f>MAX(T$11:T$75)</f>
        <v>2.435314718112044</v>
      </c>
      <c r="U80" s="1">
        <f t="shared" ref="U80:V80" si="34">MAX(U$11:U$75)</f>
        <v>1.1743479404194868</v>
      </c>
      <c r="V80" s="1">
        <f t="shared" si="34"/>
        <v>2.400825498518858</v>
      </c>
      <c r="Y80" s="1">
        <f t="shared" ref="Y80" si="35">MAX(Y$11:Y$75)</f>
        <v>1.3122559666049396</v>
      </c>
      <c r="AB80" s="1">
        <f t="shared" ref="AB80" si="36">MAX(AB$11:AB$75)</f>
        <v>0.1115241635687732</v>
      </c>
      <c r="AE80" t="s">
        <v>20</v>
      </c>
      <c r="AF80" s="1">
        <f>MAX(AF$11:AF$75)</f>
        <v>65.039000000000001</v>
      </c>
      <c r="AG80" s="1">
        <f t="shared" ref="AG80:AI80" si="37">MAX(AG$11:AG$75)</f>
        <v>25.033999999999999</v>
      </c>
      <c r="AH80" s="1">
        <f t="shared" si="37"/>
        <v>9.5109999999999992</v>
      </c>
      <c r="AI80" s="1">
        <f t="shared" si="37"/>
        <v>116.267</v>
      </c>
      <c r="AJ80" s="11"/>
    </row>
    <row r="81" spans="1:36" x14ac:dyDescent="0.3">
      <c r="A81" s="11"/>
      <c r="T81" s="1"/>
      <c r="U81" s="1"/>
      <c r="V81" s="1"/>
      <c r="Y81" s="6">
        <f>Y79/$Y$77-1</f>
        <v>-2.8678936526789212E-3</v>
      </c>
      <c r="AB81" s="8"/>
      <c r="AF81" s="16">
        <f t="shared" ref="AF81:AH81" si="38">AF79/AF77-1</f>
        <v>-1.1332352410841073E-3</v>
      </c>
      <c r="AG81" s="16">
        <f t="shared" si="38"/>
        <v>-7.9340672858152494E-4</v>
      </c>
      <c r="AH81" s="16">
        <f t="shared" si="38"/>
        <v>-1.6462745746183005E-3</v>
      </c>
      <c r="AI81" s="16">
        <f>AI79/AI77-1</f>
        <v>-2.398656052582715E-3</v>
      </c>
      <c r="AJ81" s="11"/>
    </row>
    <row r="82" spans="1:36" x14ac:dyDescent="0.3">
      <c r="A82" s="11"/>
      <c r="S82" t="s">
        <v>62</v>
      </c>
      <c r="T82" s="1"/>
      <c r="U82" s="1"/>
      <c r="V82" s="17">
        <f>RADIANS(V77)*1000</f>
        <v>-3.7461081599745958</v>
      </c>
      <c r="Y82" s="6">
        <f>Y80/$Y$77-1</f>
        <v>2.3381734582410552E-3</v>
      </c>
      <c r="AB82" s="8"/>
      <c r="AF82" s="16">
        <f t="shared" ref="AF82:AH82" si="39">AF80/AF77-1</f>
        <v>3.7411670832177002E-4</v>
      </c>
      <c r="AG82" s="16">
        <f t="shared" si="39"/>
        <v>8.0570760809361985E-4</v>
      </c>
      <c r="AH82" s="16">
        <f t="shared" si="39"/>
        <v>1.7240513261742585E-3</v>
      </c>
      <c r="AI82" s="16">
        <f>AI80/AI77-1</f>
        <v>1.9619341292349546E-3</v>
      </c>
      <c r="AJ82" s="11"/>
    </row>
    <row r="83" spans="1:36" x14ac:dyDescent="0.3">
      <c r="A83" s="11"/>
      <c r="S83" t="s">
        <v>60</v>
      </c>
      <c r="T83" s="1"/>
      <c r="U83" s="1"/>
      <c r="V83" s="17">
        <f t="shared" ref="V83:V85" si="40">RADIANS(V78)*1000</f>
        <v>25.890057578167408</v>
      </c>
      <c r="Y83" s="2"/>
      <c r="AB83" s="8"/>
      <c r="AJ83" s="11"/>
    </row>
    <row r="84" spans="1:36" x14ac:dyDescent="0.3">
      <c r="A84" s="11"/>
      <c r="S84" t="s">
        <v>19</v>
      </c>
      <c r="T84" s="1"/>
      <c r="U84" s="1"/>
      <c r="V84" s="17">
        <f t="shared" si="40"/>
        <v>-41.084999794242044</v>
      </c>
      <c r="Y84" s="2"/>
      <c r="AB84" s="8"/>
      <c r="AJ84" s="11"/>
    </row>
    <row r="85" spans="1:36" x14ac:dyDescent="0.3">
      <c r="A85" s="11"/>
      <c r="S85" t="s">
        <v>20</v>
      </c>
      <c r="T85" s="1"/>
      <c r="U85" s="1"/>
      <c r="V85" s="17">
        <f t="shared" si="40"/>
        <v>41.90230971498832</v>
      </c>
      <c r="Y85" s="2"/>
      <c r="AB85" s="8"/>
      <c r="AJ85" s="11"/>
    </row>
    <row r="86" spans="1:36" x14ac:dyDescent="0.3">
      <c r="A86" s="11"/>
      <c r="T86" s="1"/>
      <c r="U86" s="1"/>
      <c r="V86" s="1"/>
      <c r="Y86" s="2"/>
      <c r="AB86" s="8"/>
      <c r="AJ86" s="11"/>
    </row>
    <row r="87" spans="1:36" x14ac:dyDescent="0.3">
      <c r="A87" s="11"/>
      <c r="T87" s="1"/>
      <c r="U87" s="1"/>
      <c r="V87" s="1"/>
      <c r="Y87" s="2"/>
      <c r="AB87" s="8"/>
      <c r="AJ87" s="11"/>
    </row>
    <row r="88" spans="1:36" x14ac:dyDescent="0.3">
      <c r="A88" s="11"/>
      <c r="T88" s="1"/>
      <c r="U88" s="1"/>
      <c r="V88" s="1"/>
      <c r="Y88" s="2"/>
      <c r="AB88" s="8"/>
      <c r="AJ88" s="11"/>
    </row>
    <row r="89" spans="1:36" x14ac:dyDescent="0.3">
      <c r="A89" s="11"/>
      <c r="T89" s="1"/>
      <c r="U89" s="1"/>
      <c r="V89" s="1"/>
      <c r="Y89" s="2"/>
      <c r="AB89" s="8"/>
      <c r="AJ89" s="11"/>
    </row>
    <row r="90" spans="1:36" x14ac:dyDescent="0.3">
      <c r="A90" s="11"/>
      <c r="T90" s="1"/>
      <c r="U90" s="1"/>
      <c r="V90" s="1"/>
      <c r="Y90" s="2"/>
      <c r="AB90" s="8"/>
      <c r="AJ90" s="11"/>
    </row>
    <row r="91" spans="1:36" x14ac:dyDescent="0.3">
      <c r="A91" s="11"/>
      <c r="T91" s="1"/>
      <c r="U91" s="1"/>
      <c r="V91" s="1"/>
      <c r="Y91" s="2"/>
      <c r="AB91" s="8"/>
      <c r="AJ91" s="11"/>
    </row>
    <row r="92" spans="1:36" x14ac:dyDescent="0.3">
      <c r="A92" s="11"/>
      <c r="T92" s="1"/>
      <c r="U92" s="1"/>
      <c r="V92" s="1"/>
      <c r="Y92" s="2"/>
      <c r="AB92" s="8"/>
      <c r="AJ92" s="11"/>
    </row>
    <row r="93" spans="1:36" x14ac:dyDescent="0.3">
      <c r="A93" s="11"/>
      <c r="T93" s="1"/>
      <c r="U93" s="1"/>
      <c r="V93" s="1"/>
      <c r="Y93" s="2"/>
      <c r="AB93" s="8"/>
      <c r="AJ93" s="11"/>
    </row>
    <row r="94" spans="1:36" x14ac:dyDescent="0.3">
      <c r="A94" s="11"/>
      <c r="T94" s="1"/>
      <c r="U94" s="1"/>
      <c r="V94" s="1"/>
      <c r="Y94" s="2"/>
      <c r="AB94" s="8"/>
      <c r="AJ94" s="11"/>
    </row>
    <row r="95" spans="1:36" x14ac:dyDescent="0.3">
      <c r="A95" s="11"/>
      <c r="T95" s="1"/>
      <c r="U95" s="1"/>
      <c r="V95" s="1"/>
      <c r="Y95" s="2"/>
      <c r="AB95" s="8"/>
      <c r="AJ95" s="11"/>
    </row>
    <row r="96" spans="1:36" x14ac:dyDescent="0.3">
      <c r="A96" s="11"/>
      <c r="T96" s="1"/>
      <c r="U96" s="1"/>
      <c r="V96" s="1"/>
      <c r="Y96" s="2"/>
      <c r="AB96" s="8"/>
      <c r="AJ96" s="11"/>
    </row>
    <row r="97" spans="1:36" x14ac:dyDescent="0.3">
      <c r="A97" s="11"/>
      <c r="T97" s="1"/>
      <c r="U97" s="1"/>
      <c r="V97" s="1"/>
      <c r="Y97" s="2"/>
      <c r="AB97" s="8"/>
      <c r="AJ97" s="11"/>
    </row>
    <row r="98" spans="1:36" x14ac:dyDescent="0.3">
      <c r="A98" s="11"/>
      <c r="T98" s="1"/>
      <c r="U98" s="1"/>
      <c r="V98" s="1"/>
      <c r="Y98" s="2"/>
      <c r="AB98" s="8"/>
      <c r="AJ98" s="11"/>
    </row>
    <row r="99" spans="1:36" x14ac:dyDescent="0.3">
      <c r="A99" s="11"/>
      <c r="T99" s="1"/>
      <c r="U99" s="1"/>
      <c r="V99" s="1"/>
      <c r="Y99" s="2"/>
      <c r="AB99" s="8"/>
      <c r="AJ99" s="11"/>
    </row>
    <row r="100" spans="1:36" x14ac:dyDescent="0.3">
      <c r="A100" s="11"/>
      <c r="T100" s="1"/>
      <c r="U100" s="1"/>
      <c r="V100" s="1"/>
      <c r="Y100" s="2"/>
      <c r="AB100" s="8"/>
      <c r="AJ100" s="11"/>
    </row>
    <row r="101" spans="1:36" x14ac:dyDescent="0.3">
      <c r="A101" s="11"/>
      <c r="T101" s="1"/>
      <c r="U101" s="1"/>
      <c r="V101" s="1"/>
      <c r="Y101" s="2"/>
      <c r="AB101" s="8"/>
      <c r="AJ101" s="11"/>
    </row>
    <row r="102" spans="1:36" x14ac:dyDescent="0.3">
      <c r="A102" s="11"/>
      <c r="T102" s="1"/>
      <c r="U102" s="1"/>
      <c r="V102" s="1"/>
      <c r="Y102" s="2"/>
      <c r="AB102" s="8"/>
      <c r="AJ102" s="11"/>
    </row>
    <row r="103" spans="1:36" x14ac:dyDescent="0.3">
      <c r="A103" s="11"/>
      <c r="T103" s="1"/>
      <c r="U103" s="1"/>
      <c r="V103" s="1"/>
      <c r="Y103" s="2"/>
      <c r="AB103" s="8"/>
      <c r="AJ103" s="11"/>
    </row>
    <row r="104" spans="1:36" x14ac:dyDescent="0.3">
      <c r="A104" s="11"/>
      <c r="T104" s="1"/>
      <c r="U104" s="1"/>
      <c r="V104" s="1"/>
      <c r="Y104" s="2"/>
      <c r="AB104" s="8"/>
      <c r="AJ104" s="11"/>
    </row>
    <row r="105" spans="1:36" x14ac:dyDescent="0.3">
      <c r="A105" s="11"/>
      <c r="T105" s="1"/>
      <c r="U105" s="1"/>
      <c r="V105" s="1"/>
      <c r="Y105" s="2"/>
      <c r="AB105" s="8"/>
      <c r="AJ105" s="11"/>
    </row>
    <row r="106" spans="1:36" x14ac:dyDescent="0.3">
      <c r="A106" s="11"/>
      <c r="T106" s="1"/>
      <c r="U106" s="1"/>
      <c r="V106" s="1"/>
      <c r="Y106" s="2"/>
      <c r="AB106" s="8"/>
      <c r="AJ106" s="11"/>
    </row>
    <row r="107" spans="1:36" x14ac:dyDescent="0.3">
      <c r="A107" s="11"/>
      <c r="T107" s="1"/>
      <c r="U107" s="1"/>
      <c r="V107" s="1"/>
      <c r="Y107" s="2"/>
      <c r="AB107" s="8"/>
      <c r="AJ107" s="11"/>
    </row>
    <row r="108" spans="1:36" x14ac:dyDescent="0.3">
      <c r="A108" s="11"/>
      <c r="T108" s="1"/>
      <c r="U108" s="1"/>
      <c r="V108" s="1"/>
      <c r="Y108" s="2"/>
      <c r="AB108" s="8"/>
      <c r="AJ108" s="11"/>
    </row>
    <row r="109" spans="1:36" x14ac:dyDescent="0.3">
      <c r="A109" s="11"/>
      <c r="T109" s="1"/>
      <c r="U109" s="1"/>
      <c r="V109" s="1"/>
      <c r="Y109" s="2"/>
      <c r="AB109" s="8"/>
      <c r="AJ109" s="11"/>
    </row>
    <row r="110" spans="1:36" x14ac:dyDescent="0.3">
      <c r="A110" s="11"/>
      <c r="T110" s="1"/>
      <c r="U110" s="1"/>
      <c r="V110" s="1"/>
      <c r="Y110" s="2"/>
      <c r="AB110" s="8"/>
      <c r="AJ110" s="11"/>
    </row>
    <row r="111" spans="1:36" x14ac:dyDescent="0.3">
      <c r="A111" s="11"/>
      <c r="T111" s="1"/>
      <c r="U111" s="1"/>
      <c r="V111" s="1"/>
      <c r="Y111" s="2"/>
      <c r="AB111" s="8"/>
      <c r="AJ111" s="11"/>
    </row>
    <row r="112" spans="1:36" x14ac:dyDescent="0.3">
      <c r="A112" s="11"/>
      <c r="T112" s="1"/>
      <c r="U112" s="1"/>
      <c r="V112" s="1"/>
      <c r="Y112" s="2"/>
      <c r="AB112" s="8"/>
      <c r="AJ112" s="11"/>
    </row>
    <row r="113" spans="1:36" x14ac:dyDescent="0.3">
      <c r="A113" s="11"/>
      <c r="T113" s="1"/>
      <c r="U113" s="1"/>
      <c r="V113" s="1"/>
      <c r="Y113" s="2"/>
      <c r="AB113" s="8"/>
      <c r="AJ113" s="11"/>
    </row>
    <row r="114" spans="1:36" x14ac:dyDescent="0.3">
      <c r="A114" s="11"/>
      <c r="T114" s="1"/>
      <c r="U114" s="1"/>
      <c r="V114" s="1"/>
      <c r="Y114" s="2"/>
      <c r="AB114" s="8"/>
      <c r="AJ114" s="11"/>
    </row>
    <row r="115" spans="1:36" x14ac:dyDescent="0.3">
      <c r="A115" s="11"/>
      <c r="T115" s="1"/>
      <c r="U115" s="1"/>
      <c r="V115" s="1"/>
      <c r="Y115" s="2"/>
      <c r="AB115" s="8"/>
      <c r="AJ115" s="11"/>
    </row>
    <row r="116" spans="1:36" x14ac:dyDescent="0.3">
      <c r="A116" s="11"/>
      <c r="T116" s="1"/>
      <c r="U116" s="1"/>
      <c r="V116" s="1"/>
      <c r="Y116" s="2"/>
      <c r="AB116" s="8"/>
      <c r="AJ116" s="11"/>
    </row>
    <row r="117" spans="1:36" x14ac:dyDescent="0.3">
      <c r="A117" s="11"/>
      <c r="T117" s="1"/>
      <c r="U117" s="1"/>
      <c r="V117" s="1"/>
      <c r="Y117" s="2"/>
      <c r="AB117" s="8"/>
      <c r="AJ117" s="11"/>
    </row>
    <row r="118" spans="1:36" x14ac:dyDescent="0.3">
      <c r="A118" s="11"/>
      <c r="T118" s="1"/>
      <c r="U118" s="1"/>
      <c r="V118" s="1"/>
      <c r="Y118" s="2"/>
      <c r="AB118" s="8"/>
      <c r="AJ118" s="11"/>
    </row>
    <row r="119" spans="1:36" x14ac:dyDescent="0.3">
      <c r="A119" s="11"/>
      <c r="T119" s="1"/>
      <c r="U119" s="1"/>
      <c r="V119" s="1"/>
      <c r="Y119" s="2"/>
      <c r="AB119" s="8"/>
      <c r="AJ119" s="11"/>
    </row>
    <row r="120" spans="1:36" x14ac:dyDescent="0.3">
      <c r="A120" s="11"/>
      <c r="T120" s="1"/>
      <c r="U120" s="1"/>
      <c r="V120" s="1"/>
      <c r="Y120" s="2"/>
      <c r="AB120" s="8"/>
      <c r="AJ120" s="11"/>
    </row>
    <row r="121" spans="1:36" x14ac:dyDescent="0.3">
      <c r="A121" s="11"/>
      <c r="T121" s="1"/>
      <c r="U121" s="1"/>
      <c r="V121" s="1"/>
      <c r="Y121" s="2"/>
      <c r="AB121" s="8"/>
      <c r="AJ121" s="11"/>
    </row>
    <row r="122" spans="1:36" x14ac:dyDescent="0.3">
      <c r="A122" s="11"/>
      <c r="T122" s="1"/>
      <c r="U122" s="1"/>
      <c r="V122" s="1"/>
      <c r="Y122" s="2"/>
      <c r="AB122" s="8"/>
      <c r="AJ122" s="11"/>
    </row>
    <row r="123" spans="1:36" x14ac:dyDescent="0.3">
      <c r="A123" s="11"/>
      <c r="T123" s="1"/>
      <c r="U123" s="1"/>
      <c r="V123" s="1"/>
      <c r="Y123" s="2"/>
      <c r="AB123" s="8"/>
      <c r="AJ123" s="11"/>
    </row>
    <row r="124" spans="1:36" x14ac:dyDescent="0.3">
      <c r="A124" s="11"/>
      <c r="T124" s="1"/>
      <c r="U124" s="1"/>
      <c r="V124" s="1"/>
      <c r="Y124" s="2"/>
      <c r="AB124" s="8"/>
      <c r="AJ124" s="11"/>
    </row>
    <row r="125" spans="1:36" x14ac:dyDescent="0.3">
      <c r="A125" s="11"/>
      <c r="T125" s="1"/>
      <c r="U125" s="1"/>
      <c r="V125" s="1"/>
      <c r="Y125" s="2"/>
      <c r="AB125" s="8"/>
      <c r="AJ125" s="11"/>
    </row>
    <row r="126" spans="1:36" x14ac:dyDescent="0.3">
      <c r="A126" s="11"/>
      <c r="T126" s="1"/>
      <c r="U126" s="1"/>
      <c r="V126" s="1"/>
      <c r="Y126" s="2"/>
      <c r="AB126" s="8"/>
      <c r="AJ126" s="11"/>
    </row>
    <row r="127" spans="1:36" x14ac:dyDescent="0.3">
      <c r="A127" s="11"/>
      <c r="T127" s="1"/>
      <c r="U127" s="1"/>
      <c r="V127" s="1"/>
      <c r="Y127" s="2"/>
      <c r="AB127" s="8"/>
      <c r="AJ127" s="11"/>
    </row>
    <row r="128" spans="1:36" x14ac:dyDescent="0.3">
      <c r="A128" s="11"/>
      <c r="T128" s="1"/>
      <c r="U128" s="1"/>
      <c r="V128" s="1"/>
      <c r="Y128" s="2"/>
      <c r="AB128" s="8"/>
      <c r="AJ128" s="11"/>
    </row>
    <row r="129" spans="1:36" x14ac:dyDescent="0.3">
      <c r="A129" s="11"/>
      <c r="T129" s="1"/>
      <c r="U129" s="1"/>
      <c r="V129" s="1"/>
      <c r="Y129" s="2"/>
      <c r="AB129" s="8"/>
      <c r="AJ129" s="11"/>
    </row>
    <row r="130" spans="1:36" x14ac:dyDescent="0.3">
      <c r="A130" s="11"/>
      <c r="T130" s="1"/>
      <c r="U130" s="1"/>
      <c r="V130" s="1"/>
      <c r="Y130" s="2"/>
      <c r="AB130" s="8"/>
      <c r="AJ130" s="11"/>
    </row>
    <row r="131" spans="1:36" x14ac:dyDescent="0.3">
      <c r="A131" s="11"/>
      <c r="T131" s="1"/>
      <c r="U131" s="1"/>
      <c r="V131" s="1"/>
      <c r="Y131" s="2"/>
      <c r="AB131" s="8"/>
      <c r="AJ131" s="11"/>
    </row>
    <row r="132" spans="1:36" x14ac:dyDescent="0.3">
      <c r="A132" s="11"/>
      <c r="T132" s="1"/>
      <c r="U132" s="1"/>
      <c r="V132" s="1"/>
      <c r="Y132" s="2"/>
      <c r="AB132" s="8"/>
      <c r="AJ132" s="11"/>
    </row>
    <row r="133" spans="1:36" x14ac:dyDescent="0.3">
      <c r="A133" s="11"/>
      <c r="T133" s="1"/>
      <c r="U133" s="1"/>
      <c r="V133" s="1"/>
      <c r="Y133" s="2"/>
      <c r="AB133" s="8"/>
      <c r="AJ133" s="11"/>
    </row>
    <row r="134" spans="1:36" x14ac:dyDescent="0.3">
      <c r="A134" s="11"/>
      <c r="T134" s="1"/>
      <c r="U134" s="1"/>
      <c r="V134" s="1"/>
      <c r="Y134" s="2"/>
      <c r="AB134" s="8"/>
      <c r="AJ134" s="11"/>
    </row>
    <row r="135" spans="1:36" x14ac:dyDescent="0.3">
      <c r="A135" s="11"/>
      <c r="T135" s="1"/>
      <c r="U135" s="1"/>
      <c r="V135" s="1"/>
      <c r="Y135" s="2"/>
      <c r="AB135" s="8"/>
      <c r="AJ135" s="11"/>
    </row>
    <row r="136" spans="1:36" x14ac:dyDescent="0.3">
      <c r="A136" s="11"/>
      <c r="T136" s="1"/>
      <c r="U136" s="1"/>
      <c r="V136" s="1"/>
      <c r="Y136" s="2"/>
      <c r="AB136" s="8"/>
      <c r="AJ136" s="11"/>
    </row>
    <row r="137" spans="1:36" x14ac:dyDescent="0.3">
      <c r="A137" s="11"/>
      <c r="T137" s="1"/>
      <c r="U137" s="1"/>
      <c r="V137" s="1"/>
      <c r="Y137" s="2"/>
      <c r="AB137" s="8"/>
      <c r="AJ137" s="11"/>
    </row>
    <row r="138" spans="1:36" x14ac:dyDescent="0.3">
      <c r="A138" s="11"/>
      <c r="T138" s="1"/>
      <c r="U138" s="1"/>
      <c r="V138" s="1"/>
      <c r="Y138" s="2"/>
      <c r="AB138" s="8"/>
      <c r="AJ138" s="11"/>
    </row>
    <row r="139" spans="1:36" x14ac:dyDescent="0.3">
      <c r="A139" s="11"/>
      <c r="T139" s="1"/>
      <c r="U139" s="1"/>
      <c r="V139" s="1"/>
      <c r="Y139" s="2"/>
      <c r="AB139" s="8"/>
      <c r="AJ139" s="11"/>
    </row>
    <row r="140" spans="1:36" x14ac:dyDescent="0.3">
      <c r="A140" s="11"/>
      <c r="T140" s="1"/>
      <c r="U140" s="1"/>
      <c r="V140" s="1"/>
      <c r="Y140" s="2"/>
      <c r="AB140" s="8"/>
      <c r="AJ140" s="11"/>
    </row>
    <row r="141" spans="1:36" x14ac:dyDescent="0.3">
      <c r="A141" s="11"/>
      <c r="T141" s="1"/>
      <c r="U141" s="1"/>
      <c r="V141" s="1"/>
      <c r="Y141" s="2"/>
      <c r="AB141" s="8"/>
      <c r="AJ141" s="11"/>
    </row>
    <row r="142" spans="1:36" x14ac:dyDescent="0.3">
      <c r="A142" s="11"/>
      <c r="T142" s="1"/>
      <c r="U142" s="1"/>
      <c r="V142" s="1"/>
      <c r="Y142" s="2"/>
      <c r="AB142" s="8"/>
      <c r="AJ142" s="11"/>
    </row>
    <row r="143" spans="1:36" x14ac:dyDescent="0.3">
      <c r="A143" s="11"/>
      <c r="T143" s="1"/>
      <c r="U143" s="1"/>
      <c r="V143" s="1"/>
      <c r="Y143" s="2"/>
      <c r="AB143" s="8"/>
      <c r="AJ143" s="11"/>
    </row>
    <row r="144" spans="1:36" x14ac:dyDescent="0.3">
      <c r="A144" s="11"/>
      <c r="T144" s="1"/>
      <c r="U144" s="1"/>
      <c r="V144" s="1"/>
      <c r="Y144" s="2"/>
      <c r="AB144" s="8"/>
      <c r="AJ144" s="11"/>
    </row>
    <row r="145" spans="1:36" x14ac:dyDescent="0.3">
      <c r="A145" s="11"/>
      <c r="T145" s="1"/>
      <c r="U145" s="1"/>
      <c r="V145" s="1"/>
      <c r="Y145" s="2"/>
      <c r="AB145" s="8"/>
      <c r="AJ145" s="11"/>
    </row>
    <row r="146" spans="1:36" x14ac:dyDescent="0.3">
      <c r="A146" s="11"/>
      <c r="T146" s="1"/>
      <c r="U146" s="1"/>
      <c r="V146" s="1"/>
      <c r="Y146" s="2"/>
      <c r="AB146" s="8"/>
      <c r="AJ146" s="11"/>
    </row>
    <row r="147" spans="1:36" x14ac:dyDescent="0.3">
      <c r="A147" s="11"/>
      <c r="T147" s="1"/>
      <c r="U147" s="1"/>
      <c r="V147" s="1"/>
      <c r="Y147" s="2"/>
      <c r="AB147" s="8"/>
      <c r="AJ147" s="11"/>
    </row>
    <row r="148" spans="1:36" x14ac:dyDescent="0.3">
      <c r="A148" s="11"/>
      <c r="T148" s="1"/>
      <c r="U148" s="1"/>
      <c r="V148" s="1"/>
      <c r="Y148" s="2"/>
      <c r="AB148" s="8"/>
      <c r="AJ148" s="11"/>
    </row>
    <row r="149" spans="1:36" x14ac:dyDescent="0.3">
      <c r="A149" s="11"/>
      <c r="T149" s="1"/>
      <c r="U149" s="1"/>
      <c r="V149" s="1"/>
      <c r="Y149" s="2"/>
      <c r="AB149" s="8"/>
      <c r="AJ149" s="11"/>
    </row>
    <row r="150" spans="1:36" x14ac:dyDescent="0.3">
      <c r="A150" s="11"/>
      <c r="T150" s="1"/>
      <c r="U150" s="1"/>
      <c r="V150" s="1"/>
      <c r="Y150" s="2"/>
      <c r="AB150" s="8"/>
      <c r="AJ150" s="11"/>
    </row>
    <row r="151" spans="1:36" x14ac:dyDescent="0.3">
      <c r="A151" s="11"/>
      <c r="T151" s="1"/>
      <c r="U151" s="1"/>
      <c r="V151" s="1"/>
      <c r="Y151" s="2"/>
      <c r="AB151" s="8"/>
      <c r="AJ151" s="11"/>
    </row>
    <row r="152" spans="1:36" x14ac:dyDescent="0.3">
      <c r="A152" s="11"/>
      <c r="T152" s="1"/>
      <c r="U152" s="1"/>
      <c r="V152" s="1"/>
      <c r="Y152" s="2"/>
      <c r="AB152" s="8"/>
      <c r="AJ152" s="11"/>
    </row>
    <row r="153" spans="1:36" x14ac:dyDescent="0.3">
      <c r="A153" s="11"/>
      <c r="T153" s="1"/>
      <c r="U153" s="1"/>
      <c r="V153" s="1"/>
      <c r="Y153" s="2"/>
      <c r="AB153" s="8"/>
      <c r="AJ153" s="11"/>
    </row>
    <row r="154" spans="1:36" x14ac:dyDescent="0.3">
      <c r="A154" s="11"/>
      <c r="T154" s="1"/>
      <c r="U154" s="1"/>
      <c r="V154" s="1"/>
      <c r="Y154" s="2"/>
      <c r="AB154" s="8"/>
      <c r="AJ154" s="11"/>
    </row>
    <row r="155" spans="1:36" x14ac:dyDescent="0.3">
      <c r="A155" s="11"/>
      <c r="T155" s="1"/>
      <c r="U155" s="1"/>
      <c r="V155" s="1"/>
      <c r="Y155" s="2"/>
      <c r="AB155" s="8"/>
      <c r="AJ155" s="11"/>
    </row>
    <row r="156" spans="1:36" x14ac:dyDescent="0.3">
      <c r="A156" s="11"/>
      <c r="T156" s="1"/>
      <c r="U156" s="1"/>
      <c r="V156" s="1"/>
      <c r="Y156" s="2"/>
      <c r="AB156" s="8"/>
      <c r="AJ156" s="11"/>
    </row>
    <row r="157" spans="1:36" x14ac:dyDescent="0.3">
      <c r="A157" s="11"/>
      <c r="T157" s="1"/>
      <c r="U157" s="1"/>
      <c r="V157" s="1"/>
      <c r="Y157" s="2"/>
      <c r="AB157" s="8"/>
      <c r="AJ157" s="11"/>
    </row>
    <row r="158" spans="1:36" x14ac:dyDescent="0.3">
      <c r="A158" s="11"/>
      <c r="T158" s="1"/>
      <c r="U158" s="1"/>
      <c r="V158" s="1"/>
      <c r="Y158" s="2"/>
      <c r="AB158" s="8"/>
      <c r="AJ158" s="11"/>
    </row>
    <row r="159" spans="1:36" x14ac:dyDescent="0.3">
      <c r="A159" s="11"/>
      <c r="T159" s="1"/>
      <c r="U159" s="1"/>
      <c r="V159" s="1"/>
      <c r="Y159" s="2"/>
      <c r="AB159" s="8"/>
      <c r="AJ159" s="11"/>
    </row>
    <row r="160" spans="1:36" x14ac:dyDescent="0.3">
      <c r="A160" s="11"/>
      <c r="T160" s="1"/>
      <c r="U160" s="1"/>
      <c r="V160" s="1"/>
      <c r="Y160" s="2"/>
      <c r="AB160" s="8"/>
      <c r="AJ160" s="11"/>
    </row>
    <row r="161" spans="1:36" x14ac:dyDescent="0.3">
      <c r="A161" s="11"/>
      <c r="T161" s="1"/>
      <c r="U161" s="1"/>
      <c r="V161" s="1"/>
      <c r="Y161" s="2"/>
      <c r="AB161" s="8"/>
      <c r="AJ161" s="11"/>
    </row>
    <row r="162" spans="1:36" x14ac:dyDescent="0.3">
      <c r="A162" s="11"/>
      <c r="T162" s="1"/>
      <c r="U162" s="1"/>
      <c r="V162" s="1"/>
      <c r="Y162" s="2"/>
      <c r="AB162" s="8"/>
      <c r="AJ162" s="11"/>
    </row>
    <row r="163" spans="1:36" x14ac:dyDescent="0.3">
      <c r="A163" s="11"/>
      <c r="T163" s="1"/>
      <c r="U163" s="1"/>
      <c r="V163" s="1"/>
      <c r="Y163" s="2"/>
      <c r="AB163" s="8"/>
      <c r="AJ163" s="11"/>
    </row>
    <row r="164" spans="1:36" x14ac:dyDescent="0.3">
      <c r="A164" s="11"/>
      <c r="T164" s="1"/>
      <c r="U164" s="1"/>
      <c r="V164" s="1"/>
      <c r="Y164" s="2"/>
      <c r="AB164" s="8"/>
      <c r="AJ164" s="11"/>
    </row>
    <row r="165" spans="1:36" x14ac:dyDescent="0.3">
      <c r="A165" s="11"/>
      <c r="T165" s="1"/>
      <c r="U165" s="1"/>
      <c r="V165" s="1"/>
      <c r="Y165" s="2"/>
      <c r="AB165" s="8"/>
      <c r="AJ165" s="11"/>
    </row>
    <row r="166" spans="1:36" x14ac:dyDescent="0.3">
      <c r="A166" s="11"/>
      <c r="T166" s="1"/>
      <c r="U166" s="1"/>
      <c r="V166" s="1"/>
      <c r="Y166" s="2"/>
      <c r="AB166" s="8"/>
      <c r="AJ166" s="11"/>
    </row>
    <row r="167" spans="1:36" x14ac:dyDescent="0.3">
      <c r="A167" s="11"/>
      <c r="T167" s="1"/>
      <c r="U167" s="1"/>
      <c r="V167" s="1"/>
      <c r="Y167" s="2"/>
      <c r="AB167" s="8"/>
      <c r="AJ167" s="11"/>
    </row>
    <row r="168" spans="1:36" x14ac:dyDescent="0.3">
      <c r="A168" s="11"/>
      <c r="T168" s="1"/>
      <c r="U168" s="1"/>
      <c r="V168" s="1"/>
      <c r="Y168" s="2"/>
      <c r="AB168" s="8"/>
      <c r="AJ168" s="11"/>
    </row>
    <row r="169" spans="1:36" x14ac:dyDescent="0.3">
      <c r="A169" s="11"/>
      <c r="T169" s="1"/>
      <c r="U169" s="1"/>
      <c r="V169" s="1"/>
      <c r="Y169" s="2"/>
      <c r="AB169" s="8"/>
      <c r="AJ169" s="11"/>
    </row>
    <row r="170" spans="1:36" x14ac:dyDescent="0.3">
      <c r="A170" s="11"/>
      <c r="T170" s="1"/>
      <c r="U170" s="1"/>
      <c r="V170" s="1"/>
      <c r="Y170" s="2"/>
      <c r="AB170" s="8"/>
      <c r="AJ170" s="11"/>
    </row>
    <row r="171" spans="1:36" x14ac:dyDescent="0.3">
      <c r="A171" s="11"/>
      <c r="T171" s="1"/>
      <c r="U171" s="1"/>
      <c r="V171" s="1"/>
      <c r="Y171" s="2"/>
      <c r="AB171" s="8"/>
      <c r="AJ171" s="11"/>
    </row>
    <row r="172" spans="1:36" x14ac:dyDescent="0.3">
      <c r="A172" s="11"/>
      <c r="T172" s="1"/>
      <c r="U172" s="1"/>
      <c r="V172" s="1"/>
      <c r="Y172" s="2"/>
      <c r="AB172" s="8"/>
      <c r="AJ172" s="11"/>
    </row>
    <row r="173" spans="1:36" x14ac:dyDescent="0.3">
      <c r="A173" s="11"/>
      <c r="T173" s="1"/>
      <c r="U173" s="1"/>
      <c r="V173" s="1"/>
      <c r="Y173" s="2"/>
      <c r="AB173" s="8"/>
      <c r="AJ173" s="11"/>
    </row>
    <row r="174" spans="1:36" x14ac:dyDescent="0.3">
      <c r="A174" s="11"/>
      <c r="T174" s="1"/>
      <c r="U174" s="1"/>
      <c r="V174" s="1"/>
      <c r="Y174" s="2"/>
      <c r="AB174" s="8"/>
      <c r="AJ174" s="11"/>
    </row>
    <row r="175" spans="1:36" x14ac:dyDescent="0.3">
      <c r="A175" s="11"/>
      <c r="T175" s="1"/>
      <c r="U175" s="1"/>
      <c r="V175" s="1"/>
      <c r="Y175" s="2"/>
      <c r="AB175" s="8"/>
      <c r="AJ175" s="11"/>
    </row>
    <row r="176" spans="1:36" x14ac:dyDescent="0.3">
      <c r="A176" s="11"/>
      <c r="T176" s="1"/>
      <c r="U176" s="1"/>
      <c r="V176" s="1"/>
      <c r="Y176" s="2"/>
      <c r="AB176" s="8"/>
      <c r="AJ176" s="11"/>
    </row>
    <row r="177" spans="1:36" x14ac:dyDescent="0.3">
      <c r="A177" s="11"/>
      <c r="T177" s="1"/>
      <c r="U177" s="1"/>
      <c r="V177" s="1"/>
      <c r="Y177" s="2"/>
      <c r="AB177" s="8"/>
      <c r="AJ177" s="11"/>
    </row>
    <row r="178" spans="1:36" x14ac:dyDescent="0.3">
      <c r="A178" s="11"/>
      <c r="T178" s="1"/>
      <c r="U178" s="1"/>
      <c r="V178" s="1"/>
      <c r="Y178" s="2"/>
      <c r="AB178" s="8"/>
      <c r="AJ178" s="11"/>
    </row>
    <row r="179" spans="1:36" x14ac:dyDescent="0.3">
      <c r="A179" s="11"/>
      <c r="T179" s="1"/>
      <c r="U179" s="1"/>
      <c r="V179" s="1"/>
      <c r="Y179" s="2"/>
      <c r="AB179" s="8"/>
      <c r="AJ179" s="11"/>
    </row>
    <row r="180" spans="1:36" x14ac:dyDescent="0.3">
      <c r="A180" s="11"/>
      <c r="T180" s="1"/>
      <c r="U180" s="1"/>
      <c r="V180" s="1"/>
      <c r="Y180" s="2"/>
      <c r="AB180" s="8"/>
      <c r="AJ180" s="11"/>
    </row>
    <row r="181" spans="1:36" x14ac:dyDescent="0.3">
      <c r="A181" s="11"/>
      <c r="T181" s="1"/>
      <c r="U181" s="1"/>
      <c r="V181" s="1"/>
      <c r="Y181" s="2"/>
      <c r="AB181" s="8"/>
      <c r="AJ181" s="11"/>
    </row>
    <row r="182" spans="1:36" x14ac:dyDescent="0.3">
      <c r="A182" s="11"/>
      <c r="T182" s="1"/>
      <c r="U182" s="1"/>
      <c r="V182" s="1"/>
      <c r="Y182" s="2"/>
      <c r="AB182" s="8"/>
      <c r="AJ182" s="11"/>
    </row>
    <row r="183" spans="1:36" x14ac:dyDescent="0.3">
      <c r="A183" s="11"/>
      <c r="T183" s="1"/>
      <c r="U183" s="1"/>
      <c r="V183" s="1"/>
      <c r="Y183" s="2"/>
      <c r="AB183" s="8"/>
      <c r="AJ183" s="11"/>
    </row>
    <row r="184" spans="1:36" x14ac:dyDescent="0.3">
      <c r="A184" s="11"/>
      <c r="T184" s="1"/>
      <c r="U184" s="1"/>
      <c r="V184" s="1"/>
      <c r="Y184" s="2"/>
      <c r="AB184" s="8"/>
      <c r="AJ184" s="11"/>
    </row>
    <row r="185" spans="1:36" x14ac:dyDescent="0.3">
      <c r="A185" s="11"/>
      <c r="T185" s="1"/>
      <c r="U185" s="1"/>
      <c r="V185" s="1"/>
      <c r="Y185" s="2"/>
      <c r="AB185" s="8"/>
      <c r="AJ185" s="11"/>
    </row>
    <row r="186" spans="1:36" x14ac:dyDescent="0.3">
      <c r="A186" s="11"/>
      <c r="T186" s="1"/>
      <c r="U186" s="1"/>
      <c r="V186" s="1"/>
      <c r="Y186" s="2"/>
      <c r="AB186" s="8"/>
      <c r="AJ186" s="11"/>
    </row>
    <row r="187" spans="1:36" x14ac:dyDescent="0.3">
      <c r="A187" s="11"/>
      <c r="T187" s="1"/>
      <c r="U187" s="1"/>
      <c r="V187" s="1"/>
      <c r="Y187" s="2"/>
      <c r="AB187" s="8"/>
      <c r="AJ187" s="11"/>
    </row>
    <row r="188" spans="1:36" x14ac:dyDescent="0.3">
      <c r="A188" s="11"/>
      <c r="T188" s="1"/>
      <c r="U188" s="1"/>
      <c r="V188" s="1"/>
      <c r="Y188" s="2"/>
      <c r="AB188" s="8"/>
      <c r="AJ188" s="11"/>
    </row>
    <row r="189" spans="1:36" x14ac:dyDescent="0.3">
      <c r="A189" s="11"/>
      <c r="T189" s="1"/>
      <c r="U189" s="1"/>
      <c r="V189" s="1"/>
      <c r="Y189" s="2"/>
      <c r="AB189" s="8"/>
      <c r="AJ189" s="11"/>
    </row>
    <row r="190" spans="1:36" x14ac:dyDescent="0.3">
      <c r="A190" s="11"/>
      <c r="T190" s="1"/>
      <c r="U190" s="1"/>
      <c r="V190" s="1"/>
      <c r="Y190" s="2"/>
      <c r="AB190" s="8"/>
      <c r="AJ190" s="11"/>
    </row>
    <row r="191" spans="1:36" x14ac:dyDescent="0.3">
      <c r="A191" s="11"/>
      <c r="T191" s="1"/>
      <c r="U191" s="1"/>
      <c r="V191" s="1"/>
      <c r="Y191" s="2"/>
      <c r="AB191" s="8"/>
      <c r="AJ191" s="11"/>
    </row>
    <row r="192" spans="1:36" x14ac:dyDescent="0.3">
      <c r="A192" s="11"/>
      <c r="T192" s="1"/>
      <c r="U192" s="1"/>
      <c r="V192" s="1"/>
      <c r="Y192" s="2"/>
      <c r="AB192" s="8"/>
      <c r="AJ192" s="11"/>
    </row>
    <row r="193" spans="1:36" x14ac:dyDescent="0.3">
      <c r="A193" s="11"/>
      <c r="T193" s="1"/>
      <c r="U193" s="1"/>
      <c r="V193" s="1"/>
      <c r="Y193" s="2"/>
      <c r="AB193" s="8"/>
      <c r="AJ193" s="11"/>
    </row>
    <row r="194" spans="1:36" x14ac:dyDescent="0.3">
      <c r="A194" s="11"/>
      <c r="T194" s="1"/>
      <c r="U194" s="1"/>
      <c r="V194" s="1"/>
      <c r="Y194" s="2"/>
      <c r="AB194" s="8"/>
      <c r="AJ194" s="11"/>
    </row>
    <row r="195" spans="1:36" x14ac:dyDescent="0.3">
      <c r="A195" s="11"/>
      <c r="T195" s="1"/>
      <c r="U195" s="1"/>
      <c r="V195" s="1"/>
      <c r="Y195" s="2"/>
      <c r="AB195" s="8"/>
      <c r="AJ195" s="11"/>
    </row>
    <row r="196" spans="1:36" x14ac:dyDescent="0.3">
      <c r="A196" s="11"/>
      <c r="T196" s="1"/>
      <c r="U196" s="1"/>
      <c r="V196" s="1"/>
      <c r="Y196" s="2"/>
      <c r="AB196" s="8"/>
      <c r="AJ196" s="11"/>
    </row>
    <row r="197" spans="1:36" x14ac:dyDescent="0.3">
      <c r="A197" s="11"/>
      <c r="T197" s="1"/>
      <c r="U197" s="1"/>
      <c r="V197" s="1"/>
      <c r="Y197" s="2"/>
      <c r="AB197" s="8"/>
      <c r="AJ197" s="11"/>
    </row>
    <row r="198" spans="1:36" x14ac:dyDescent="0.3">
      <c r="A198" s="11"/>
      <c r="T198" s="1"/>
      <c r="U198" s="1"/>
      <c r="V198" s="1"/>
      <c r="Y198" s="2"/>
      <c r="AB198" s="8"/>
      <c r="AJ198" s="11"/>
    </row>
    <row r="199" spans="1:36" x14ac:dyDescent="0.3">
      <c r="A199" s="11"/>
      <c r="T199" s="1"/>
      <c r="U199" s="1"/>
      <c r="V199" s="1"/>
      <c r="Y199" s="2"/>
      <c r="AB199" s="8"/>
      <c r="AJ199" s="11"/>
    </row>
    <row r="200" spans="1:36" x14ac:dyDescent="0.3">
      <c r="A200" s="11"/>
      <c r="T200" s="1"/>
      <c r="U200" s="1"/>
      <c r="V200" s="1"/>
      <c r="Y200" s="2"/>
      <c r="AB200" s="8"/>
      <c r="AJ200" s="11"/>
    </row>
    <row r="201" spans="1:36" x14ac:dyDescent="0.3">
      <c r="A201" s="11"/>
      <c r="T201" s="1"/>
      <c r="U201" s="1"/>
      <c r="V201" s="1"/>
      <c r="Y201" s="2"/>
      <c r="AB201" s="8"/>
      <c r="AJ201" s="11"/>
    </row>
    <row r="202" spans="1:36" x14ac:dyDescent="0.3">
      <c r="A202" s="11"/>
      <c r="T202" s="1"/>
      <c r="U202" s="1"/>
      <c r="V202" s="1"/>
      <c r="Y202" s="2"/>
      <c r="AB202" s="8"/>
      <c r="AJ202" s="11"/>
    </row>
    <row r="203" spans="1:36" x14ac:dyDescent="0.3">
      <c r="A203" s="11"/>
      <c r="T203" s="1"/>
      <c r="U203" s="1"/>
      <c r="V203" s="1"/>
      <c r="Y203" s="2"/>
      <c r="AB203" s="8"/>
      <c r="AJ203" s="11"/>
    </row>
    <row r="204" spans="1:36" x14ac:dyDescent="0.3">
      <c r="A204" s="11"/>
      <c r="T204" s="1"/>
      <c r="U204" s="1"/>
      <c r="V204" s="1"/>
      <c r="Y204" s="2"/>
      <c r="AB204" s="8"/>
      <c r="AJ204" s="11"/>
    </row>
    <row r="205" spans="1:36" x14ac:dyDescent="0.3">
      <c r="A205" s="11"/>
      <c r="T205" s="1"/>
      <c r="U205" s="1"/>
      <c r="V205" s="1"/>
      <c r="Y205" s="2"/>
      <c r="AB205" s="8"/>
      <c r="AJ205" s="11"/>
    </row>
    <row r="206" spans="1:36" x14ac:dyDescent="0.3">
      <c r="A206" s="11"/>
      <c r="T206" s="1"/>
      <c r="U206" s="1"/>
      <c r="V206" s="1"/>
      <c r="Y206" s="2"/>
      <c r="AB206" s="8"/>
      <c r="AJ206" s="11"/>
    </row>
    <row r="207" spans="1:36" x14ac:dyDescent="0.3">
      <c r="A207" s="11"/>
      <c r="T207" s="1"/>
      <c r="U207" s="1"/>
      <c r="V207" s="1"/>
      <c r="Y207" s="2"/>
      <c r="AB207" s="8"/>
      <c r="AJ207" s="11"/>
    </row>
    <row r="208" spans="1:36" x14ac:dyDescent="0.3">
      <c r="A208" s="11"/>
      <c r="T208" s="1"/>
      <c r="U208" s="1"/>
      <c r="V208" s="1"/>
      <c r="Y208" s="2"/>
      <c r="AB208" s="8"/>
      <c r="AJ208" s="11"/>
    </row>
    <row r="209" spans="1:36" x14ac:dyDescent="0.3">
      <c r="A209" s="11"/>
      <c r="T209" s="1"/>
      <c r="U209" s="1"/>
      <c r="V209" s="1"/>
      <c r="Y209" s="2"/>
      <c r="AB209" s="8"/>
      <c r="AJ209" s="11"/>
    </row>
    <row r="210" spans="1:36" x14ac:dyDescent="0.3">
      <c r="A210" s="11"/>
      <c r="T210" s="1"/>
      <c r="U210" s="1"/>
      <c r="V210" s="1"/>
      <c r="Y210" s="2"/>
      <c r="AB210" s="8"/>
      <c r="AJ210" s="11"/>
    </row>
    <row r="211" spans="1:36" x14ac:dyDescent="0.3">
      <c r="A211" s="11"/>
      <c r="T211" s="1"/>
      <c r="U211" s="1"/>
      <c r="V211" s="1"/>
      <c r="Y211" s="2"/>
      <c r="AB211" s="8"/>
      <c r="AJ211" s="11"/>
    </row>
    <row r="212" spans="1:36" x14ac:dyDescent="0.3">
      <c r="A212" s="11"/>
      <c r="T212" s="1"/>
      <c r="U212" s="1"/>
      <c r="V212" s="1"/>
      <c r="Y212" s="2"/>
      <c r="AB212" s="8"/>
      <c r="AJ212" s="11"/>
    </row>
    <row r="213" spans="1:36" x14ac:dyDescent="0.3">
      <c r="A213" s="11"/>
      <c r="T213" s="1"/>
      <c r="U213" s="1"/>
      <c r="V213" s="1"/>
      <c r="Y213" s="2"/>
      <c r="AB213" s="8"/>
      <c r="AJ213" s="11"/>
    </row>
    <row r="214" spans="1:36" x14ac:dyDescent="0.3">
      <c r="A214" s="11"/>
      <c r="T214" s="1"/>
      <c r="U214" s="1"/>
      <c r="V214" s="1"/>
      <c r="Y214" s="2"/>
      <c r="AB214" s="8"/>
      <c r="AJ214" s="11"/>
    </row>
    <row r="215" spans="1:36" x14ac:dyDescent="0.3">
      <c r="A215" s="11"/>
      <c r="T215" s="1"/>
      <c r="U215" s="1"/>
      <c r="V215" s="1"/>
      <c r="Y215" s="2"/>
      <c r="AB215" s="8"/>
      <c r="AJ215" s="11"/>
    </row>
    <row r="216" spans="1:36" x14ac:dyDescent="0.3">
      <c r="A216" s="11"/>
      <c r="T216" s="1"/>
      <c r="U216" s="1"/>
      <c r="V216" s="1"/>
      <c r="Y216" s="2"/>
      <c r="AB216" s="8"/>
      <c r="AJ216" s="11"/>
    </row>
    <row r="217" spans="1:36" x14ac:dyDescent="0.3">
      <c r="A217" s="11"/>
      <c r="T217" s="1"/>
      <c r="U217" s="1"/>
      <c r="V217" s="1"/>
      <c r="Y217" s="2"/>
      <c r="AB217" s="8"/>
      <c r="AJ217" s="11"/>
    </row>
    <row r="218" spans="1:36" x14ac:dyDescent="0.3">
      <c r="A218" s="11"/>
      <c r="T218" s="1"/>
      <c r="U218" s="1"/>
      <c r="V218" s="1"/>
      <c r="Y218" s="2"/>
      <c r="AB218" s="8"/>
      <c r="AJ218" s="11"/>
    </row>
    <row r="219" spans="1:36" x14ac:dyDescent="0.3">
      <c r="A219" s="11"/>
      <c r="T219" s="1"/>
      <c r="U219" s="1"/>
      <c r="V219" s="1"/>
      <c r="Y219" s="2"/>
      <c r="AB219" s="8"/>
      <c r="AJ219" s="11"/>
    </row>
    <row r="220" spans="1:36" x14ac:dyDescent="0.3">
      <c r="A220" s="11"/>
      <c r="T220" s="1"/>
      <c r="U220" s="1"/>
      <c r="V220" s="1"/>
      <c r="Y220" s="2"/>
      <c r="AB220" s="8"/>
      <c r="AJ220" s="11"/>
    </row>
    <row r="221" spans="1:36" x14ac:dyDescent="0.3">
      <c r="A221" s="11"/>
      <c r="T221" s="1"/>
      <c r="U221" s="1"/>
      <c r="V221" s="1"/>
      <c r="Y221" s="2"/>
      <c r="AB221" s="8"/>
      <c r="AJ221" s="11"/>
    </row>
    <row r="222" spans="1:36" x14ac:dyDescent="0.3">
      <c r="A222" s="11"/>
      <c r="T222" s="1"/>
      <c r="U222" s="1"/>
      <c r="V222" s="1"/>
      <c r="Y222" s="2"/>
      <c r="AB222" s="8"/>
      <c r="AJ222" s="11"/>
    </row>
    <row r="223" spans="1:36" x14ac:dyDescent="0.3">
      <c r="A223" s="11"/>
      <c r="T223" s="1"/>
      <c r="U223" s="1"/>
      <c r="V223" s="1"/>
      <c r="Y223" s="2"/>
      <c r="AB223" s="8"/>
      <c r="AJ223" s="11"/>
    </row>
    <row r="224" spans="1:36" x14ac:dyDescent="0.3">
      <c r="A224" s="11"/>
      <c r="T224" s="1"/>
      <c r="U224" s="1"/>
      <c r="V224" s="1"/>
      <c r="Y224" s="2"/>
      <c r="AB224" s="8"/>
      <c r="AJ224" s="11"/>
    </row>
    <row r="225" spans="1:36" x14ac:dyDescent="0.3">
      <c r="A225" s="11"/>
      <c r="T225" s="1"/>
      <c r="U225" s="1"/>
      <c r="V225" s="1"/>
      <c r="Y225" s="2"/>
      <c r="AB225" s="8"/>
      <c r="AJ225" s="11"/>
    </row>
    <row r="226" spans="1:36" x14ac:dyDescent="0.3">
      <c r="A226" s="11"/>
      <c r="T226" s="1"/>
      <c r="U226" s="1"/>
      <c r="V226" s="1"/>
      <c r="Y226" s="2"/>
      <c r="AB226" s="8"/>
      <c r="AJ226" s="11"/>
    </row>
    <row r="227" spans="1:36" x14ac:dyDescent="0.3">
      <c r="A227" s="11"/>
      <c r="T227" s="1"/>
      <c r="U227" s="1"/>
      <c r="V227" s="1"/>
      <c r="Y227" s="2"/>
      <c r="AB227" s="8"/>
      <c r="AJ227" s="11"/>
    </row>
    <row r="228" spans="1:36" x14ac:dyDescent="0.3">
      <c r="A228" s="11"/>
      <c r="T228" s="1"/>
      <c r="U228" s="1"/>
      <c r="V228" s="1"/>
      <c r="Y228" s="2"/>
      <c r="AB228" s="8"/>
      <c r="AJ228" s="11"/>
    </row>
    <row r="229" spans="1:36" x14ac:dyDescent="0.3">
      <c r="A229" s="11"/>
      <c r="T229" s="1"/>
      <c r="U229" s="1"/>
      <c r="V229" s="1"/>
      <c r="Y229" s="2"/>
      <c r="AB229" s="8"/>
      <c r="AJ229" s="11"/>
    </row>
    <row r="230" spans="1:36" x14ac:dyDescent="0.3">
      <c r="A230" s="11"/>
      <c r="T230" s="1"/>
      <c r="U230" s="1"/>
      <c r="V230" s="1"/>
      <c r="Y230" s="2"/>
      <c r="AB230" s="8"/>
      <c r="AJ230" s="11"/>
    </row>
    <row r="231" spans="1:36" x14ac:dyDescent="0.3">
      <c r="A231" s="11"/>
      <c r="T231" s="1"/>
      <c r="U231" s="1"/>
      <c r="V231" s="1"/>
      <c r="Y231" s="2"/>
      <c r="AB231" s="8"/>
      <c r="AJ231" s="11"/>
    </row>
    <row r="232" spans="1:36" x14ac:dyDescent="0.3">
      <c r="A232" s="11"/>
      <c r="T232" s="1"/>
      <c r="U232" s="1"/>
      <c r="V232" s="1"/>
      <c r="Y232" s="2"/>
      <c r="AB232" s="8"/>
      <c r="AJ232" s="11"/>
    </row>
    <row r="233" spans="1:36" x14ac:dyDescent="0.3">
      <c r="A233" s="11"/>
      <c r="T233" s="1"/>
      <c r="U233" s="1"/>
      <c r="V233" s="1"/>
      <c r="Y233" s="2"/>
      <c r="AB233" s="8"/>
      <c r="AJ233" s="11"/>
    </row>
    <row r="234" spans="1:36" x14ac:dyDescent="0.3">
      <c r="A234" s="11"/>
      <c r="T234" s="1"/>
      <c r="U234" s="1"/>
      <c r="V234" s="1"/>
      <c r="Y234" s="2"/>
      <c r="AB234" s="8"/>
      <c r="AJ234" s="11"/>
    </row>
    <row r="235" spans="1:36" x14ac:dyDescent="0.3">
      <c r="A235" s="11"/>
      <c r="T235" s="1"/>
      <c r="U235" s="1"/>
      <c r="V235" s="1"/>
      <c r="Y235" s="2"/>
      <c r="AB235" s="8"/>
      <c r="AJ235" s="11"/>
    </row>
    <row r="236" spans="1:36" x14ac:dyDescent="0.3">
      <c r="A236" s="11"/>
      <c r="T236" s="1"/>
      <c r="U236" s="1"/>
      <c r="V236" s="1"/>
      <c r="Y236" s="2"/>
      <c r="AB236" s="8"/>
      <c r="AJ236" s="11"/>
    </row>
    <row r="237" spans="1:36" x14ac:dyDescent="0.3">
      <c r="A237" s="11"/>
      <c r="T237" s="1"/>
      <c r="U237" s="1"/>
      <c r="V237" s="1"/>
      <c r="Y237" s="2"/>
      <c r="AB237" s="8"/>
      <c r="AJ237" s="11"/>
    </row>
    <row r="238" spans="1:36" x14ac:dyDescent="0.3">
      <c r="A238" s="11"/>
      <c r="T238" s="1"/>
      <c r="U238" s="1"/>
      <c r="V238" s="1"/>
      <c r="Y238" s="2"/>
      <c r="AB238" s="8"/>
      <c r="AJ238" s="11"/>
    </row>
    <row r="239" spans="1:36" x14ac:dyDescent="0.3">
      <c r="A239" s="11"/>
      <c r="T239" s="1"/>
      <c r="U239" s="1"/>
      <c r="V239" s="1"/>
      <c r="Y239" s="2"/>
      <c r="AB239" s="8"/>
      <c r="AJ239" s="11"/>
    </row>
    <row r="240" spans="1:36" x14ac:dyDescent="0.3">
      <c r="A240" s="11"/>
      <c r="T240" s="1"/>
      <c r="U240" s="1"/>
      <c r="V240" s="1"/>
      <c r="Y240" s="2"/>
      <c r="AB240" s="8"/>
      <c r="AJ240" s="11"/>
    </row>
    <row r="241" spans="1:53" x14ac:dyDescent="0.3">
      <c r="A241" s="11"/>
      <c r="T241" s="1"/>
      <c r="U241" s="1"/>
      <c r="V241" s="1"/>
      <c r="Y241" s="2"/>
      <c r="AB241" s="8"/>
      <c r="AJ241" s="11"/>
    </row>
    <row r="242" spans="1:53" x14ac:dyDescent="0.3">
      <c r="A242" s="11"/>
      <c r="T242" s="1"/>
      <c r="U242" s="1"/>
      <c r="V242" s="1"/>
      <c r="Y242" s="2"/>
      <c r="AB242" s="8"/>
      <c r="AJ242" s="11"/>
    </row>
    <row r="243" spans="1:53" x14ac:dyDescent="0.3">
      <c r="A243" s="11"/>
      <c r="T243" s="1"/>
      <c r="U243" s="1"/>
      <c r="V243" s="1"/>
      <c r="Y243" s="2"/>
      <c r="AB243" s="8"/>
      <c r="AJ243" s="11"/>
    </row>
    <row r="244" spans="1:53" x14ac:dyDescent="0.3">
      <c r="A244" s="11"/>
      <c r="T244" s="1"/>
      <c r="U244" s="1"/>
      <c r="V244" s="1"/>
      <c r="Y244" s="2"/>
      <c r="AB244" s="8"/>
      <c r="AJ244" s="11"/>
    </row>
    <row r="245" spans="1:53" x14ac:dyDescent="0.3">
      <c r="A245" s="11"/>
      <c r="T245" s="1"/>
      <c r="U245" s="1"/>
      <c r="V245" s="1"/>
      <c r="Y245" s="2"/>
      <c r="AB245" s="8"/>
      <c r="AJ245" s="11"/>
    </row>
    <row r="246" spans="1:53" x14ac:dyDescent="0.3">
      <c r="A246" s="11"/>
      <c r="T246" s="1"/>
      <c r="U246" s="1"/>
      <c r="V246" s="1"/>
      <c r="Y246" s="2"/>
      <c r="AB246" s="8"/>
      <c r="AJ246" s="11"/>
    </row>
    <row r="247" spans="1:53" x14ac:dyDescent="0.3">
      <c r="A247" s="11"/>
      <c r="T247" s="1"/>
      <c r="U247" s="1"/>
      <c r="V247" s="1"/>
      <c r="Y247" s="2"/>
      <c r="AB247" s="8"/>
      <c r="AJ247" s="11"/>
    </row>
    <row r="248" spans="1:53" x14ac:dyDescent="0.3">
      <c r="A248" s="11"/>
      <c r="T248" s="1"/>
      <c r="U248" s="1"/>
      <c r="V248" s="1"/>
      <c r="Y248" s="2"/>
      <c r="AB248" s="8"/>
      <c r="AJ248" s="11"/>
    </row>
    <row r="249" spans="1:53" x14ac:dyDescent="0.3">
      <c r="A249" s="11"/>
      <c r="T249" s="1"/>
      <c r="U249" s="1"/>
      <c r="V249" s="1"/>
      <c r="Y249" s="2"/>
      <c r="AB249" s="8"/>
      <c r="AJ249" s="11"/>
    </row>
    <row r="250" spans="1:53" x14ac:dyDescent="0.3">
      <c r="A250" s="11"/>
      <c r="T250" s="1"/>
      <c r="U250" s="1"/>
      <c r="V250" s="1"/>
      <c r="Y250" s="2"/>
      <c r="AB250" s="8"/>
      <c r="AJ250" s="11"/>
    </row>
    <row r="251" spans="1:53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</row>
    <row r="252" spans="1:53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</row>
    <row r="253" spans="1:53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1"/>
      <c r="R253" s="11"/>
      <c r="S253" s="11"/>
      <c r="T253" s="14"/>
      <c r="U253" s="14"/>
      <c r="V253" s="14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</row>
    <row r="254" spans="1:53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</row>
    <row r="255" spans="1:53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</row>
    <row r="256" spans="1:53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W256" s="11"/>
      <c r="AX256" s="11"/>
      <c r="AY256" s="11"/>
      <c r="AZ256" s="11"/>
      <c r="BA256" s="11"/>
    </row>
    <row r="257" spans="1:53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W257" s="11"/>
      <c r="AX257" s="11"/>
      <c r="AY257" s="11"/>
      <c r="AZ257" s="11"/>
      <c r="BA257" s="11"/>
    </row>
    <row r="258" spans="1:53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W258" s="11"/>
      <c r="AX258" s="11"/>
      <c r="AY258" s="11"/>
      <c r="AZ258" s="11"/>
      <c r="BA258" s="11"/>
    </row>
    <row r="259" spans="1:53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W259" s="11"/>
      <c r="AX259" s="11"/>
      <c r="AY259" s="11"/>
      <c r="AZ259" s="11"/>
      <c r="BA259" s="11"/>
    </row>
    <row r="260" spans="1:53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W260" s="11"/>
      <c r="AX260" s="11"/>
      <c r="AY260" s="11"/>
      <c r="AZ260" s="11"/>
      <c r="BA260" s="11"/>
    </row>
    <row r="261" spans="1:53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W261" s="11"/>
      <c r="AX261" s="11"/>
      <c r="AY261" s="11"/>
      <c r="AZ261" s="11"/>
      <c r="BA261" s="11"/>
    </row>
    <row r="262" spans="1:53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W262" s="11"/>
      <c r="AX262" s="11"/>
      <c r="AY262" s="11"/>
      <c r="AZ262" s="11"/>
      <c r="BA262" s="11"/>
    </row>
    <row r="263" spans="1:53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W263" s="11"/>
      <c r="AX263" s="11"/>
      <c r="AY263" s="11"/>
      <c r="AZ263" s="11"/>
      <c r="BA263" s="11"/>
    </row>
    <row r="264" spans="1:53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W264" s="11"/>
      <c r="AX264" s="11"/>
      <c r="AY264" s="11"/>
      <c r="AZ264" s="11"/>
      <c r="BA264" s="11"/>
    </row>
    <row r="265" spans="1:53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W265" s="11"/>
      <c r="AX265" s="11"/>
      <c r="AY265" s="11"/>
      <c r="AZ265" s="11"/>
      <c r="BA265" s="11"/>
    </row>
    <row r="266" spans="1:53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W266" s="11"/>
      <c r="AX266" s="11"/>
      <c r="AY266" s="11"/>
      <c r="AZ266" s="11"/>
      <c r="BA266" s="11"/>
    </row>
    <row r="267" spans="1:53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W267" s="11"/>
      <c r="AX267" s="11"/>
      <c r="AY267" s="11"/>
      <c r="AZ267" s="11"/>
      <c r="BA267" s="11"/>
    </row>
    <row r="268" spans="1:53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W268" s="11"/>
      <c r="AX268" s="11"/>
      <c r="AY268" s="11"/>
      <c r="AZ268" s="11"/>
      <c r="BA268" s="11"/>
    </row>
    <row r="269" spans="1:53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W269" s="11"/>
      <c r="AX269" s="11"/>
      <c r="AY269" s="11"/>
      <c r="AZ269" s="11"/>
      <c r="BA269" s="11"/>
    </row>
    <row r="270" spans="1:53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W270" s="11"/>
      <c r="AX270" s="11"/>
      <c r="AY270" s="11"/>
      <c r="AZ270" s="11"/>
      <c r="BA270" s="11"/>
    </row>
    <row r="271" spans="1:53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W271" s="11"/>
      <c r="AX271" s="11"/>
      <c r="AY271" s="11"/>
      <c r="AZ271" s="11"/>
      <c r="BA271" s="11"/>
    </row>
    <row r="272" spans="1:53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W272" s="11"/>
      <c r="AX272" s="11"/>
      <c r="AY272" s="11"/>
      <c r="AZ272" s="11"/>
      <c r="BA272" s="11"/>
    </row>
    <row r="273" spans="1:53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W273" s="11"/>
      <c r="AX273" s="11"/>
      <c r="AY273" s="11"/>
      <c r="AZ273" s="11"/>
      <c r="BA273" s="11"/>
    </row>
    <row r="274" spans="1:53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W274" s="11"/>
      <c r="AX274" s="11"/>
      <c r="AY274" s="11"/>
      <c r="AZ274" s="11"/>
      <c r="BA274" s="11"/>
    </row>
    <row r="275" spans="1:53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W275" s="11"/>
      <c r="AX275" s="11"/>
      <c r="AY275" s="11"/>
      <c r="AZ275" s="11"/>
      <c r="BA275" s="11"/>
    </row>
    <row r="276" spans="1:53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W276" s="11"/>
      <c r="AX276" s="11"/>
      <c r="AY276" s="11"/>
      <c r="AZ276" s="11"/>
      <c r="BA276" s="11"/>
    </row>
    <row r="277" spans="1:53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W277" s="11"/>
      <c r="AX277" s="11"/>
      <c r="AY277" s="11"/>
      <c r="AZ277" s="11"/>
      <c r="BA277" s="11"/>
    </row>
    <row r="278" spans="1:53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W278" s="11"/>
      <c r="AX278" s="11"/>
      <c r="AY278" s="11"/>
      <c r="AZ278" s="11"/>
      <c r="BA278" s="11"/>
    </row>
    <row r="279" spans="1:53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W279" s="11"/>
      <c r="AX279" s="11"/>
      <c r="AY279" s="11"/>
      <c r="AZ279" s="11"/>
      <c r="BA279" s="11"/>
    </row>
    <row r="280" spans="1:53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W280" s="11"/>
      <c r="AX280" s="11"/>
      <c r="AY280" s="11"/>
      <c r="AZ280" s="11"/>
      <c r="BA280" s="11"/>
    </row>
    <row r="281" spans="1:53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W281" s="11"/>
      <c r="AX281" s="11"/>
      <c r="AY281" s="11"/>
      <c r="AZ281" s="11"/>
      <c r="BA281" s="11"/>
    </row>
    <row r="282" spans="1:53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W282" s="11"/>
      <c r="AX282" s="11"/>
      <c r="AY282" s="11"/>
      <c r="AZ282" s="11"/>
      <c r="BA282" s="11"/>
    </row>
    <row r="283" spans="1:53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W283" s="11"/>
      <c r="AX283" s="11"/>
      <c r="AY283" s="11"/>
      <c r="AZ283" s="11"/>
      <c r="BA283" s="11"/>
    </row>
    <row r="284" spans="1:53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W284" s="11"/>
      <c r="AX284" s="11"/>
      <c r="AY284" s="11"/>
      <c r="AZ284" s="11"/>
      <c r="BA284" s="11"/>
    </row>
    <row r="285" spans="1:53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W285" s="11"/>
      <c r="AX285" s="11"/>
      <c r="AY285" s="11"/>
      <c r="AZ285" s="11"/>
      <c r="BA285" s="11"/>
    </row>
    <row r="286" spans="1:53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W286" s="11"/>
      <c r="AX286" s="11"/>
      <c r="AY286" s="11"/>
      <c r="AZ286" s="11"/>
      <c r="BA286" s="11"/>
    </row>
    <row r="287" spans="1:53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W287" s="11"/>
      <c r="AX287" s="11"/>
      <c r="AY287" s="11"/>
      <c r="AZ287" s="11"/>
      <c r="BA287" s="11"/>
    </row>
    <row r="288" spans="1:53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W288" s="11"/>
      <c r="AX288" s="11"/>
      <c r="AY288" s="11"/>
      <c r="AZ288" s="11"/>
      <c r="BA288" s="11"/>
    </row>
    <row r="289" spans="1:53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W289" s="11"/>
      <c r="AX289" s="11"/>
      <c r="AY289" s="11"/>
      <c r="AZ289" s="11"/>
      <c r="BA289" s="11"/>
    </row>
    <row r="290" spans="1:53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W290" s="11"/>
      <c r="AX290" s="11"/>
      <c r="AY290" s="11"/>
      <c r="AZ290" s="11"/>
      <c r="BA290" s="11"/>
    </row>
    <row r="291" spans="1:53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W291" s="11"/>
      <c r="AX291" s="11"/>
      <c r="AY291" s="11"/>
      <c r="AZ291" s="11"/>
      <c r="BA291" s="11"/>
    </row>
    <row r="292" spans="1:53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W292" s="11"/>
      <c r="AX292" s="11"/>
      <c r="AY292" s="11"/>
      <c r="AZ292" s="11"/>
      <c r="BA292" s="11"/>
    </row>
    <row r="293" spans="1:53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W293" s="11"/>
      <c r="AX293" s="11"/>
      <c r="AY293" s="11"/>
      <c r="AZ293" s="11"/>
      <c r="BA293" s="11"/>
    </row>
    <row r="294" spans="1:53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W294" s="11"/>
      <c r="AX294" s="11"/>
      <c r="AY294" s="11"/>
      <c r="AZ294" s="11"/>
      <c r="BA294" s="11"/>
    </row>
    <row r="295" spans="1:53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W295" s="11"/>
      <c r="AX295" s="11"/>
      <c r="AY295" s="11"/>
      <c r="AZ295" s="11"/>
      <c r="BA295" s="11"/>
    </row>
    <row r="296" spans="1:53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W296" s="11"/>
      <c r="AX296" s="11"/>
      <c r="AY296" s="11"/>
      <c r="AZ296" s="11"/>
      <c r="BA296" s="11"/>
    </row>
    <row r="297" spans="1:53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W297" s="11"/>
      <c r="AX297" s="11"/>
      <c r="AY297" s="11"/>
      <c r="AZ297" s="11"/>
      <c r="BA297" s="11"/>
    </row>
    <row r="298" spans="1:53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W298" s="11"/>
      <c r="AX298" s="11"/>
      <c r="AY298" s="11"/>
      <c r="AZ298" s="11"/>
      <c r="BA298" s="11"/>
    </row>
    <row r="299" spans="1:53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W299" s="11"/>
      <c r="AX299" s="11"/>
      <c r="AY299" s="11"/>
      <c r="AZ299" s="11"/>
      <c r="BA299" s="11"/>
    </row>
    <row r="300" spans="1:53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W300" s="11"/>
      <c r="AX300" s="11"/>
      <c r="AY300" s="11"/>
      <c r="AZ300" s="11"/>
      <c r="BA300" s="11"/>
    </row>
    <row r="301" spans="1:53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W301" s="11"/>
      <c r="AX301" s="11"/>
      <c r="AY301" s="11"/>
      <c r="AZ301" s="11"/>
      <c r="BA301" s="11"/>
    </row>
    <row r="302" spans="1:53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W302" s="11"/>
      <c r="AX302" s="11"/>
      <c r="AY302" s="11"/>
      <c r="AZ302" s="11"/>
      <c r="BA302" s="11"/>
    </row>
    <row r="303" spans="1:53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W303" s="11"/>
      <c r="AX303" s="11"/>
      <c r="AY303" s="11"/>
      <c r="AZ303" s="11"/>
      <c r="BA303" s="11"/>
    </row>
    <row r="304" spans="1:53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48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48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48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48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48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48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48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48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48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48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48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48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48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48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48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</row>
    <row r="400" spans="1:48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</row>
    <row r="401" spans="1:48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</row>
    <row r="402" spans="1:48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</row>
    <row r="403" spans="1:48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</row>
    <row r="404" spans="1:48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</row>
    <row r="405" spans="1:48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</row>
    <row r="406" spans="1:48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</row>
    <row r="407" spans="1:48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</row>
    <row r="408" spans="1:48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</row>
    <row r="409" spans="1:48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</row>
    <row r="410" spans="1:48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</row>
    <row r="411" spans="1:48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</row>
    <row r="412" spans="1:48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</row>
    <row r="413" spans="1:48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</row>
    <row r="414" spans="1:48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</row>
    <row r="415" spans="1:48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</row>
    <row r="416" spans="1:48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</row>
    <row r="417" spans="1:48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</row>
    <row r="418" spans="1:48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</row>
    <row r="419" spans="1:48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</row>
    <row r="420" spans="1:48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</row>
    <row r="421" spans="1:48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</row>
    <row r="422" spans="1:48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</row>
    <row r="423" spans="1:48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</row>
    <row r="424" spans="1:48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</row>
    <row r="425" spans="1:48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</row>
    <row r="426" spans="1:48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</row>
    <row r="427" spans="1:48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</row>
    <row r="428" spans="1:48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</row>
    <row r="429" spans="1:48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</row>
    <row r="430" spans="1:48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</row>
    <row r="431" spans="1:48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</row>
    <row r="432" spans="1:48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</row>
    <row r="433" spans="1:48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</row>
    <row r="434" spans="1:48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</row>
    <row r="435" spans="1:48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</row>
    <row r="436" spans="1:48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</row>
    <row r="437" spans="1:48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</row>
    <row r="438" spans="1:48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</row>
    <row r="439" spans="1:48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</row>
    <row r="440" spans="1:48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</row>
    <row r="441" spans="1:48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</row>
    <row r="442" spans="1:48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</row>
    <row r="443" spans="1:48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</row>
    <row r="444" spans="1:48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</row>
    <row r="445" spans="1:48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</row>
    <row r="446" spans="1:48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</row>
    <row r="447" spans="1:48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</row>
    <row r="448" spans="1:48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</row>
    <row r="449" spans="1:48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</row>
    <row r="450" spans="1:48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</row>
    <row r="451" spans="1:48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</row>
    <row r="452" spans="1:48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</row>
    <row r="453" spans="1:48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</row>
    <row r="454" spans="1:48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</row>
    <row r="455" spans="1:48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</row>
    <row r="456" spans="1:48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</row>
    <row r="457" spans="1:48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</row>
    <row r="458" spans="1:48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</row>
    <row r="459" spans="1:48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</row>
    <row r="460" spans="1:48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</row>
    <row r="461" spans="1:48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</row>
    <row r="462" spans="1:48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</row>
    <row r="463" spans="1:48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</row>
    <row r="464" spans="1:48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</row>
    <row r="465" spans="1:48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</row>
    <row r="466" spans="1:48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</row>
    <row r="467" spans="1:48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</row>
    <row r="468" spans="1:48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</row>
    <row r="469" spans="1:48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</row>
    <row r="470" spans="1:48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</row>
    <row r="471" spans="1:48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</row>
    <row r="472" spans="1:48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</row>
    <row r="473" spans="1:48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</row>
    <row r="474" spans="1:48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</row>
    <row r="475" spans="1:48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</row>
    <row r="476" spans="1:48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</row>
    <row r="477" spans="1:48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</row>
    <row r="478" spans="1:48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</row>
    <row r="479" spans="1:48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</row>
    <row r="480" spans="1:48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</row>
    <row r="481" spans="1:48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</row>
    <row r="482" spans="1:48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</row>
    <row r="483" spans="1:48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</row>
    <row r="484" spans="1:48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</row>
    <row r="485" spans="1:48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</row>
    <row r="486" spans="1:48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</row>
    <row r="487" spans="1:48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</row>
    <row r="488" spans="1:48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</row>
    <row r="489" spans="1:48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</row>
    <row r="490" spans="1:48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</row>
    <row r="491" spans="1:48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</row>
    <row r="492" spans="1:48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</row>
    <row r="493" spans="1:48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</row>
    <row r="494" spans="1:48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DA70-5C48-4C0F-B94F-5E733DFEAC7D}">
  <dimension ref="A1:BA494"/>
  <sheetViews>
    <sheetView topLeftCell="A41" workbookViewId="0">
      <selection activeCell="AB90" sqref="AB90"/>
    </sheetView>
  </sheetViews>
  <sheetFormatPr defaultRowHeight="14.4" x14ac:dyDescent="0.3"/>
  <cols>
    <col min="1" max="1" width="12.109375" customWidth="1"/>
    <col min="2" max="2" width="11.109375" customWidth="1"/>
    <col min="14" max="16" width="9.5546875" bestFit="1" customWidth="1"/>
    <col min="26" max="27" width="11.109375" customWidth="1"/>
    <col min="28" max="28" width="12.33203125" customWidth="1"/>
    <col min="29" max="29" width="12.44140625" customWidth="1"/>
    <col min="30" max="30" width="10" customWidth="1"/>
    <col min="32" max="33" width="10.6640625" customWidth="1"/>
    <col min="34" max="34" width="11.109375" customWidth="1"/>
    <col min="39" max="39" width="10.109375" customWidth="1"/>
  </cols>
  <sheetData>
    <row r="1" spans="1:43" x14ac:dyDescent="0.3">
      <c r="A1" t="s">
        <v>47</v>
      </c>
      <c r="B1" s="15">
        <v>7103050674</v>
      </c>
      <c r="T1" t="s">
        <v>22</v>
      </c>
      <c r="V1">
        <v>0.35149999999999998</v>
      </c>
    </row>
    <row r="2" spans="1:43" x14ac:dyDescent="0.3">
      <c r="B2" s="15"/>
      <c r="T2" t="s">
        <v>23</v>
      </c>
      <c r="V2" s="5">
        <v>1</v>
      </c>
    </row>
    <row r="3" spans="1:43" x14ac:dyDescent="0.3">
      <c r="T3" t="s">
        <v>50</v>
      </c>
      <c r="V3">
        <f>+((65-0.04)*(25-0.04)-2*(2-0.02)^2)*(19-0.04)/((65*25-2*2^2)*19)</f>
        <v>0.99577231286007217</v>
      </c>
      <c r="AE3" t="s">
        <v>19</v>
      </c>
      <c r="AF3" s="1">
        <f>65-0.1</f>
        <v>64.900000000000006</v>
      </c>
      <c r="AG3">
        <f>25-0.1</f>
        <v>24.9</v>
      </c>
      <c r="AH3" s="1">
        <f>19-0.05</f>
        <v>18.95</v>
      </c>
    </row>
    <row r="4" spans="1:43" x14ac:dyDescent="0.3">
      <c r="B4" t="s">
        <v>19</v>
      </c>
      <c r="C4" s="4">
        <f t="shared" ref="C4:J4" si="0">+MIN(C11:C1000)</f>
        <v>-1.1E-4</v>
      </c>
      <c r="D4" s="4">
        <f t="shared" si="0"/>
        <v>-9.0000000000000006E-5</v>
      </c>
      <c r="E4" s="4">
        <f t="shared" si="0"/>
        <v>-1.4999999999999999E-4</v>
      </c>
      <c r="F4" s="4">
        <f t="shared" si="0"/>
        <v>-1.4999999999999999E-4</v>
      </c>
      <c r="G4" s="4">
        <f t="shared" si="0"/>
        <v>1.1299999999999999E-2</v>
      </c>
      <c r="H4" s="4">
        <f t="shared" si="0"/>
        <v>-1.1379999999999999E-2</v>
      </c>
      <c r="I4" s="4">
        <f t="shared" si="0"/>
        <v>-1.9400000000000001E-3</v>
      </c>
      <c r="J4" s="4">
        <f t="shared" si="0"/>
        <v>1.92E-3</v>
      </c>
      <c r="M4" t="s">
        <v>19</v>
      </c>
      <c r="N4" s="12">
        <f>+MIN(N11:N1000)</f>
        <v>-0.19332499999999997</v>
      </c>
      <c r="O4" s="12">
        <f>+MIN(O11:O1000)</f>
        <v>-0.50967499999999999</v>
      </c>
      <c r="P4" s="12">
        <f>+MIN(P11:P1000)</f>
        <v>39.737074999999997</v>
      </c>
      <c r="Q4" s="12">
        <f>+MIN(Q11:Q1000)</f>
        <v>39.739717769262342</v>
      </c>
      <c r="R4" s="6">
        <f>+Q4/Q5-1</f>
        <v>-3.068235349250048E-3</v>
      </c>
      <c r="T4" t="s">
        <v>24</v>
      </c>
      <c r="U4" s="6">
        <f>-0.089/100</f>
        <v>-8.8999999999999995E-4</v>
      </c>
      <c r="Y4" s="9">
        <f>+MIN(Y11:Y1000)</f>
        <v>-2.1922968649699115E-3</v>
      </c>
      <c r="Z4" s="6">
        <f>+Y4/Y5-1</f>
        <v>-1.001738808812682</v>
      </c>
      <c r="AA4" s="8"/>
      <c r="AB4" s="10">
        <f>+MIN(AB11:AB1000)</f>
        <v>-1.5584415584415624E-2</v>
      </c>
      <c r="AC4" s="8"/>
      <c r="AD4" s="8"/>
      <c r="AE4" t="s">
        <v>20</v>
      </c>
      <c r="AF4" s="1">
        <f>65+0.1</f>
        <v>65.099999999999994</v>
      </c>
      <c r="AG4">
        <f>25+0.1</f>
        <v>25.1</v>
      </c>
      <c r="AH4" s="1">
        <f>19+0.05</f>
        <v>19.05</v>
      </c>
    </row>
    <row r="5" spans="1:43" x14ac:dyDescent="0.3">
      <c r="B5" t="s">
        <v>21</v>
      </c>
      <c r="C5" s="4">
        <f t="shared" ref="C5:J5" si="1">+AVERAGE(C11:C1000)</f>
        <v>-2.6307692307692321E-5</v>
      </c>
      <c r="D5" s="4">
        <f t="shared" si="1"/>
        <v>-2.4307692307692317E-5</v>
      </c>
      <c r="E5" s="4">
        <f t="shared" si="1"/>
        <v>-1.4307692307692309E-5</v>
      </c>
      <c r="F5" s="4">
        <f t="shared" si="1"/>
        <v>5.8461538461538463E-6</v>
      </c>
      <c r="G5" s="4">
        <f t="shared" si="1"/>
        <v>1.1334769230769228E-2</v>
      </c>
      <c r="H5" s="4">
        <f t="shared" si="1"/>
        <v>-1.1345230769230765E-2</v>
      </c>
      <c r="I5" s="4">
        <f t="shared" si="1"/>
        <v>-1.9246153846153857E-3</v>
      </c>
      <c r="J5" s="4">
        <f t="shared" si="1"/>
        <v>1.9372307692307679E-3</v>
      </c>
      <c r="M5" t="s">
        <v>21</v>
      </c>
      <c r="N5" s="12">
        <f>+AVERAGE(N11:N1000)</f>
        <v>-3.5149999999999982E-3</v>
      </c>
      <c r="O5" s="12">
        <f>+AVERAGE(O11:O1000)</f>
        <v>-3.5420384615384624E-2</v>
      </c>
      <c r="P5" s="12">
        <f>+AVERAGE(P11:P1000)</f>
        <v>39.860100000000003</v>
      </c>
      <c r="Q5" s="12">
        <f>+AVERAGE(Q11:Q1000)</f>
        <v>39.862023839900573</v>
      </c>
      <c r="R5" s="6"/>
      <c r="T5" t="s">
        <v>25</v>
      </c>
      <c r="U5">
        <v>7.5709999999999997</v>
      </c>
      <c r="Y5" s="9">
        <f>+AVERAGE(Y11:Y1000)</f>
        <v>1.2608038612298289</v>
      </c>
      <c r="Z5" s="6"/>
      <c r="AA5" s="8"/>
      <c r="AB5" s="10">
        <f>+AVERAGE(AB11:AB1000)</f>
        <v>-6.5344377849548673E-3</v>
      </c>
      <c r="AC5" s="8"/>
      <c r="AD5" s="8"/>
    </row>
    <row r="6" spans="1:43" x14ac:dyDescent="0.3">
      <c r="B6" t="s">
        <v>20</v>
      </c>
      <c r="C6" s="4">
        <f t="shared" ref="C6:J6" si="2">+MAX(C11:C1000)</f>
        <v>4.0000000000000003E-5</v>
      </c>
      <c r="D6" s="4">
        <f t="shared" si="2"/>
        <v>2.0000000000000002E-5</v>
      </c>
      <c r="E6" s="4">
        <f t="shared" si="2"/>
        <v>1.2999999999999999E-4</v>
      </c>
      <c r="F6" s="4">
        <f t="shared" si="2"/>
        <v>1.4999999999999999E-4</v>
      </c>
      <c r="G6" s="4">
        <f t="shared" si="2"/>
        <v>1.1379999999999999E-2</v>
      </c>
      <c r="H6" s="4">
        <f t="shared" si="2"/>
        <v>-1.1310000000000001E-2</v>
      </c>
      <c r="I6" s="4">
        <f t="shared" si="2"/>
        <v>-1.91E-3</v>
      </c>
      <c r="J6" s="4">
        <f t="shared" si="2"/>
        <v>1.9499999999999999E-3</v>
      </c>
      <c r="M6" t="s">
        <v>20</v>
      </c>
      <c r="N6" s="12">
        <f>+MAX(N11:N1000)</f>
        <v>0.19332499999999997</v>
      </c>
      <c r="O6" s="12">
        <f>+MAX(O11:O1000)</f>
        <v>0.49209999999999993</v>
      </c>
      <c r="P6" s="12">
        <f>+MAX(P11:P1000)</f>
        <v>39.96555</v>
      </c>
      <c r="Q6" s="12">
        <f>+MAX(Q11:Q1000)</f>
        <v>39.965681387207077</v>
      </c>
      <c r="R6" s="6">
        <f>+Q6/Q5-1</f>
        <v>2.600408542296595E-3</v>
      </c>
      <c r="T6" t="s">
        <v>26</v>
      </c>
      <c r="U6">
        <v>1.6659999999999999</v>
      </c>
      <c r="Y6" s="9">
        <f>+MAX(Y11:Y1000)</f>
        <v>1.3190296317490233</v>
      </c>
      <c r="Z6" s="6">
        <f>+Y6/Y5-1</f>
        <v>4.6181465896209417E-2</v>
      </c>
      <c r="AA6" s="8"/>
      <c r="AB6" s="10">
        <f>+MAX(AB11:AB1000)</f>
        <v>5.1948051948052087E-3</v>
      </c>
      <c r="AC6" s="8"/>
      <c r="AD6" s="8"/>
    </row>
    <row r="7" spans="1:43" x14ac:dyDescent="0.3">
      <c r="T7" t="s">
        <v>27</v>
      </c>
      <c r="U7" s="3">
        <v>1.02</v>
      </c>
      <c r="AO7" t="s">
        <v>43</v>
      </c>
    </row>
    <row r="8" spans="1:43" x14ac:dyDescent="0.3">
      <c r="A8" t="s">
        <v>48</v>
      </c>
      <c r="T8" t="s">
        <v>39</v>
      </c>
      <c r="U8" s="3">
        <v>49474</v>
      </c>
      <c r="AF8" t="s">
        <v>49</v>
      </c>
      <c r="AO8">
        <f>+SUM(AO11:AO1001)</f>
        <v>65</v>
      </c>
    </row>
    <row r="9" spans="1:43" x14ac:dyDescent="0.3">
      <c r="A9" s="3" t="s">
        <v>55</v>
      </c>
      <c r="N9" t="s">
        <v>15</v>
      </c>
      <c r="T9" t="s">
        <v>40</v>
      </c>
      <c r="AF9" s="3" t="s">
        <v>56</v>
      </c>
    </row>
    <row r="10" spans="1:43" ht="43.2" x14ac:dyDescent="0.3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35</v>
      </c>
      <c r="L10" s="7" t="s">
        <v>45</v>
      </c>
      <c r="N10" t="s">
        <v>16</v>
      </c>
      <c r="O10" t="s">
        <v>17</v>
      </c>
      <c r="P10" t="s">
        <v>18</v>
      </c>
      <c r="Q10" t="s">
        <v>28</v>
      </c>
      <c r="R10" s="7" t="s">
        <v>41</v>
      </c>
      <c r="T10" t="s">
        <v>29</v>
      </c>
      <c r="U10" t="s">
        <v>30</v>
      </c>
      <c r="V10" t="s">
        <v>31</v>
      </c>
      <c r="W10" s="7" t="s">
        <v>32</v>
      </c>
      <c r="X10" s="7"/>
      <c r="Y10" t="s">
        <v>34</v>
      </c>
      <c r="Z10" s="7" t="s">
        <v>36</v>
      </c>
      <c r="AA10" s="7"/>
      <c r="AB10" s="7" t="s">
        <v>37</v>
      </c>
      <c r="AC10" s="7" t="s">
        <v>38</v>
      </c>
      <c r="AD10" s="7"/>
      <c r="AF10" t="s">
        <v>11</v>
      </c>
      <c r="AG10" t="s">
        <v>12</v>
      </c>
      <c r="AH10" t="s">
        <v>13</v>
      </c>
      <c r="AI10" t="s">
        <v>10</v>
      </c>
      <c r="AJ10" t="s">
        <v>0</v>
      </c>
      <c r="AK10" t="s">
        <v>46</v>
      </c>
      <c r="AL10" t="s">
        <v>14</v>
      </c>
      <c r="AM10" s="7" t="s">
        <v>33</v>
      </c>
      <c r="AO10" s="7" t="s">
        <v>42</v>
      </c>
      <c r="AQ10" s="7" t="s">
        <v>44</v>
      </c>
    </row>
    <row r="11" spans="1:43" x14ac:dyDescent="0.3">
      <c r="A11">
        <v>1</v>
      </c>
      <c r="B11">
        <v>255518</v>
      </c>
      <c r="C11">
        <v>0</v>
      </c>
      <c r="D11">
        <v>-2.0000000000000002E-5</v>
      </c>
      <c r="E11">
        <v>1E-4</v>
      </c>
      <c r="F11">
        <v>-1E-4</v>
      </c>
      <c r="G11">
        <v>1.1379999999999999E-2</v>
      </c>
      <c r="H11">
        <v>-1.132E-2</v>
      </c>
      <c r="I11">
        <v>-1.9400000000000001E-3</v>
      </c>
      <c r="J11">
        <v>1.9300000000000001E-3</v>
      </c>
      <c r="K11">
        <v>21.5</v>
      </c>
      <c r="L11">
        <v>1</v>
      </c>
      <c r="N11">
        <f t="shared" ref="N11:N74" si="3">+(C11-D11)/2*$V$1*$V$2*100^2</f>
        <v>3.5150000000000001E-2</v>
      </c>
      <c r="O11">
        <f t="shared" ref="O11:O74" si="4">+(E11-F11)/2*$V$1*$V$2*100^2</f>
        <v>0.35149999999999998</v>
      </c>
      <c r="P11">
        <f t="shared" ref="P11:P74" si="5">+(G11-H11)/2*$V$1*$V$2*100^2</f>
        <v>39.89524999999999</v>
      </c>
      <c r="Q11">
        <f>+IF(G11&gt;0,SQRT(N11^2+O11^2+P11^2),"")</f>
        <v>39.89681391207823</v>
      </c>
      <c r="R11">
        <f>+IF(G11&gt;0,IF(ABS(Q11/Q$5-1)&lt;=0.01,1,0),"")</f>
        <v>1</v>
      </c>
      <c r="T11" s="1">
        <f>+IF(G11&gt;0,ACOS(P11/SQRT(N11^2+O11^2+P11^2))/PI()*180,"")</f>
        <v>0.50731313654724786</v>
      </c>
      <c r="U11" s="1">
        <f>+IF(G11&gt;0,ATAN(N11/P11)/PI()*180,"")</f>
        <v>5.0480849945003362E-2</v>
      </c>
      <c r="V11" s="1">
        <f>+IF(G11&gt;0,ATAN(O11/P11)/PI()*180,"")</f>
        <v>0.50479556855582897</v>
      </c>
      <c r="W11">
        <f>+IF(G11&gt;0,IF(ABS(T11)&lt;1.14,1,0),"")</f>
        <v>1</v>
      </c>
      <c r="Y11" s="2">
        <f>+IF(G11&gt;0,Q11*U$5/AI11/V$3*(U$6+U$7)/(U$6+1)*(1+(20-K11)*U$4),"")</f>
        <v>1.316043401479982</v>
      </c>
      <c r="Z11">
        <f>+IF(G11&gt;0,IF(Y11&gt;=1.3,1,0),"")</f>
        <v>1</v>
      </c>
      <c r="AB11" s="8">
        <f>+IF(G11&gt;0,(ABS(I11)-ABS(J11))/(ABS(I11)+ABS(J11))*2,"")</f>
        <v>5.1679586563307626E-3</v>
      </c>
      <c r="AC11">
        <f>+IF(G11&gt;0,IF(ABS(AB11)&lt;0.0254,1,0),"")</f>
        <v>1</v>
      </c>
      <c r="AF11">
        <v>64.998999999999995</v>
      </c>
      <c r="AG11">
        <v>25.018999999999998</v>
      </c>
      <c r="AH11">
        <v>18.989000000000001</v>
      </c>
      <c r="AI11">
        <v>232.53399999999999</v>
      </c>
      <c r="AJ11">
        <v>1</v>
      </c>
      <c r="AK11" t="str">
        <f>+IF(A11-AJ11=0,"OK","ID NOT OK")</f>
        <v>OK</v>
      </c>
      <c r="AM11">
        <f>+IF(AF11&gt;=AF$3,IF(AF11&lt;=AF$4,IF(AG11&gt;=AG$3,IF(AG11&lt;=AG$4,IF(AH11&gt;=AH$3,IF(AH11&lt;=AH$4,1,0),0),0),0),0),0)</f>
        <v>1</v>
      </c>
      <c r="AO11">
        <f t="shared" ref="AO11:AO74" si="6">+IF(G11&gt;0,L11*R11*W11*Z11*AC11*AM11,"")</f>
        <v>1</v>
      </c>
      <c r="AQ11" t="str">
        <f>+IF(AO11=1,"",IF(AM11=0,"Dimensions",IF(Z11=0,"Remanence",IF(W11=0,"Orientation",IF(AC11=0,"Convergence",IF(L11=0,"Visual",IF(R11=0,"Dipole Moment")))))))</f>
        <v/>
      </c>
    </row>
    <row r="12" spans="1:43" x14ac:dyDescent="0.3">
      <c r="A12">
        <v>2</v>
      </c>
      <c r="B12">
        <v>255518</v>
      </c>
      <c r="C12">
        <v>0</v>
      </c>
      <c r="D12">
        <v>-5.0000000000000002E-5</v>
      </c>
      <c r="E12">
        <v>-5.0000000000000002E-5</v>
      </c>
      <c r="F12">
        <v>1.4999999999999999E-4</v>
      </c>
      <c r="G12">
        <v>1.1350000000000001E-2</v>
      </c>
      <c r="H12">
        <v>-1.132E-2</v>
      </c>
      <c r="I12">
        <v>-1.92E-3</v>
      </c>
      <c r="J12">
        <v>1.9300000000000001E-3</v>
      </c>
      <c r="K12">
        <v>21.5</v>
      </c>
      <c r="L12">
        <v>1</v>
      </c>
      <c r="N12">
        <f t="shared" si="3"/>
        <v>8.7874999999999995E-2</v>
      </c>
      <c r="O12">
        <f t="shared" si="4"/>
        <v>-0.35149999999999992</v>
      </c>
      <c r="P12">
        <f t="shared" si="5"/>
        <v>39.842525000000002</v>
      </c>
      <c r="Q12">
        <f t="shared" ref="Q12:Q75" si="7">+IF(G12&gt;0,SQRT(N12^2+O12^2+P12^2),"")</f>
        <v>39.844172379925901</v>
      </c>
      <c r="R12">
        <f t="shared" ref="R12:R75" si="8">+IF(G12&gt;0,IF(ABS(Q12/Q$5-1)&lt;=0.01,1,0),"")</f>
        <v>1</v>
      </c>
      <c r="T12" s="1">
        <f t="shared" ref="T12:T75" si="9">+IF(G12&gt;0,ACOS(P12/SQRT(N12^2+O12^2+P12^2))/PI()*180,"")</f>
        <v>0.52101905425092676</v>
      </c>
      <c r="U12" s="1">
        <f t="shared" ref="U12:U75" si="10">+IF(G12&gt;0,ATAN(N12/P12)/PI()*180,"")</f>
        <v>0.12636896031872985</v>
      </c>
      <c r="V12" s="1">
        <f t="shared" ref="V12:V75" si="11">+IF(G12&gt;0,ATAN(O12/P12)/PI()*180,"")</f>
        <v>-0.50546354746390576</v>
      </c>
      <c r="W12">
        <f t="shared" ref="W12:W75" si="12">+IF(G12&gt;0,IF(ABS(T12)&lt;1.14,1,0),"")</f>
        <v>1</v>
      </c>
      <c r="Y12" s="2">
        <f t="shared" ref="Y12:Y75" si="13">+IF(G12&gt;0,Q12*U$5/AI12/V$3*(U$6+U$7)/(U$6+1)*(1+(20-K12)*U$4),"")</f>
        <v>1.3176729080626357</v>
      </c>
      <c r="Z12">
        <f t="shared" ref="Z12:Z75" si="14">+IF(G12&gt;0,IF(Y12&gt;=1.3,1,0),"")</f>
        <v>1</v>
      </c>
      <c r="AB12" s="8">
        <f t="shared" ref="AB12:AB75" si="15">+IF(G12&gt;0,(ABS(I12)-ABS(J12))/(ABS(I12)+ABS(J12))*2,"")</f>
        <v>-5.1948051948052087E-3</v>
      </c>
      <c r="AC12">
        <f t="shared" ref="AC12:AC75" si="16">+IF(G12&gt;0,IF(ABS(AB12)&lt;0.0254,1,0),"")</f>
        <v>1</v>
      </c>
      <c r="AF12">
        <v>64.998000000000005</v>
      </c>
      <c r="AG12">
        <v>24.995000000000001</v>
      </c>
      <c r="AH12">
        <v>18.989999999999998</v>
      </c>
      <c r="AI12">
        <v>231.94</v>
      </c>
      <c r="AJ12">
        <v>2</v>
      </c>
      <c r="AK12" t="str">
        <f t="shared" ref="AK12:AK75" si="17">+IF(A12-AJ12=0,"OK","ID NOT OK")</f>
        <v>OK</v>
      </c>
      <c r="AM12">
        <f t="shared" ref="AM12:AM75" si="18">+IF(AF12&gt;=AF$3,IF(AF12&lt;=AF$4,IF(AG12&gt;=AG$3,IF(AG12&lt;=AG$4,IF(AH12&gt;=AH$3,IF(AH12&lt;=AH$4,1,0),0),0),0),0),0)</f>
        <v>1</v>
      </c>
      <c r="AO12">
        <f t="shared" si="6"/>
        <v>1</v>
      </c>
      <c r="AQ12" t="str">
        <f t="shared" ref="AQ12:AQ75" si="19">+IF(AO12=1,"",IF(AM12=0,"Dimensions",IF(Z12=0,"Remanence",IF(W12=0,"Orientation",IF(AC12=0,"Convergence",IF(L12=0,"Visual",IF(R12=0,"Dipole Moment")))))))</f>
        <v/>
      </c>
    </row>
    <row r="13" spans="1:43" x14ac:dyDescent="0.3">
      <c r="A13">
        <v>3</v>
      </c>
      <c r="B13">
        <v>255518</v>
      </c>
      <c r="C13">
        <v>0</v>
      </c>
      <c r="D13">
        <v>-4.0000000000000003E-5</v>
      </c>
      <c r="E13">
        <v>-1E-4</v>
      </c>
      <c r="F13">
        <v>1.2999999999999999E-4</v>
      </c>
      <c r="G13">
        <v>1.1339999999999999E-2</v>
      </c>
      <c r="H13">
        <v>-1.133E-2</v>
      </c>
      <c r="I13">
        <v>-1.9300000000000001E-3</v>
      </c>
      <c r="J13">
        <v>1.9300000000000001E-3</v>
      </c>
      <c r="K13">
        <v>21.5</v>
      </c>
      <c r="L13">
        <v>1</v>
      </c>
      <c r="N13">
        <f t="shared" si="3"/>
        <v>7.0300000000000001E-2</v>
      </c>
      <c r="O13">
        <f t="shared" si="4"/>
        <v>-0.404225</v>
      </c>
      <c r="P13">
        <f t="shared" si="5"/>
        <v>39.842524999999995</v>
      </c>
      <c r="Q13">
        <f t="shared" si="7"/>
        <v>39.844637510162514</v>
      </c>
      <c r="R13">
        <f t="shared" si="8"/>
        <v>1</v>
      </c>
      <c r="T13" s="1">
        <f t="shared" si="9"/>
        <v>0.59000271811997063</v>
      </c>
      <c r="U13" s="1">
        <f t="shared" si="10"/>
        <v>0.10109522726792224</v>
      </c>
      <c r="V13" s="1">
        <f t="shared" si="11"/>
        <v>-0.58127821643799948</v>
      </c>
      <c r="W13">
        <f t="shared" si="12"/>
        <v>1</v>
      </c>
      <c r="Y13" s="2">
        <f t="shared" si="13"/>
        <v>1.3149952543281875</v>
      </c>
      <c r="Z13">
        <f t="shared" si="14"/>
        <v>1</v>
      </c>
      <c r="AB13" s="8">
        <f t="shared" si="15"/>
        <v>0</v>
      </c>
      <c r="AC13">
        <f t="shared" si="16"/>
        <v>1</v>
      </c>
      <c r="AF13">
        <v>65.006</v>
      </c>
      <c r="AG13">
        <v>25.003</v>
      </c>
      <c r="AH13">
        <v>18.989999999999998</v>
      </c>
      <c r="AI13">
        <v>232.41499999999999</v>
      </c>
      <c r="AJ13">
        <v>3</v>
      </c>
      <c r="AK13" t="str">
        <f t="shared" si="17"/>
        <v>OK</v>
      </c>
      <c r="AM13">
        <f t="shared" si="18"/>
        <v>1</v>
      </c>
      <c r="AO13">
        <f t="shared" si="6"/>
        <v>1</v>
      </c>
      <c r="AQ13" t="str">
        <f t="shared" si="19"/>
        <v/>
      </c>
    </row>
    <row r="14" spans="1:43" x14ac:dyDescent="0.3">
      <c r="A14">
        <v>4</v>
      </c>
      <c r="B14">
        <v>255518</v>
      </c>
      <c r="C14">
        <v>-2.0000000000000002E-5</v>
      </c>
      <c r="D14">
        <v>0</v>
      </c>
      <c r="E14">
        <v>1.2E-4</v>
      </c>
      <c r="F14">
        <v>-1.2E-4</v>
      </c>
      <c r="G14">
        <v>1.1350000000000001E-2</v>
      </c>
      <c r="H14">
        <v>-1.1350000000000001E-2</v>
      </c>
      <c r="I14">
        <v>-1.92E-3</v>
      </c>
      <c r="J14">
        <v>1.9400000000000001E-3</v>
      </c>
      <c r="K14">
        <v>21.5</v>
      </c>
      <c r="L14">
        <v>1</v>
      </c>
      <c r="N14">
        <f t="shared" si="3"/>
        <v>-3.5150000000000001E-2</v>
      </c>
      <c r="O14">
        <f t="shared" si="4"/>
        <v>0.42180000000000001</v>
      </c>
      <c r="P14">
        <f t="shared" si="5"/>
        <v>39.895249999999997</v>
      </c>
      <c r="Q14">
        <f t="shared" si="7"/>
        <v>39.897495201140131</v>
      </c>
      <c r="R14">
        <f t="shared" si="8"/>
        <v>1</v>
      </c>
      <c r="T14" s="1">
        <f t="shared" si="9"/>
        <v>0.60784728098363372</v>
      </c>
      <c r="U14" s="1">
        <f t="shared" si="10"/>
        <v>-5.0480849945003355E-2</v>
      </c>
      <c r="V14" s="1">
        <f t="shared" si="11"/>
        <v>0.60574778624937275</v>
      </c>
      <c r="W14">
        <f t="shared" si="12"/>
        <v>1</v>
      </c>
      <c r="Y14" s="2">
        <f t="shared" si="13"/>
        <v>1.3167737139471523</v>
      </c>
      <c r="Z14">
        <f t="shared" si="14"/>
        <v>1</v>
      </c>
      <c r="AB14" s="8">
        <f t="shared" si="15"/>
        <v>-1.0362694300518161E-2</v>
      </c>
      <c r="AC14">
        <f t="shared" si="16"/>
        <v>1</v>
      </c>
      <c r="AF14">
        <v>65.006</v>
      </c>
      <c r="AG14">
        <v>25.007999999999999</v>
      </c>
      <c r="AH14">
        <v>18.989999999999998</v>
      </c>
      <c r="AI14">
        <v>232.40899999999999</v>
      </c>
      <c r="AJ14">
        <v>4</v>
      </c>
      <c r="AK14" t="str">
        <f t="shared" si="17"/>
        <v>OK</v>
      </c>
      <c r="AM14">
        <f t="shared" si="18"/>
        <v>1</v>
      </c>
      <c r="AO14">
        <f t="shared" si="6"/>
        <v>1</v>
      </c>
      <c r="AQ14" t="str">
        <f t="shared" si="19"/>
        <v/>
      </c>
    </row>
    <row r="15" spans="1:43" x14ac:dyDescent="0.3">
      <c r="A15">
        <v>5</v>
      </c>
      <c r="B15">
        <v>255518</v>
      </c>
      <c r="C15">
        <v>-3.0000000000000001E-5</v>
      </c>
      <c r="D15">
        <v>0</v>
      </c>
      <c r="E15">
        <v>-1.1E-4</v>
      </c>
      <c r="F15">
        <v>9.0000000000000006E-5</v>
      </c>
      <c r="G15">
        <v>1.133E-2</v>
      </c>
      <c r="H15">
        <v>-1.1350000000000001E-2</v>
      </c>
      <c r="I15">
        <v>-1.9300000000000001E-3</v>
      </c>
      <c r="J15">
        <v>1.9300000000000001E-3</v>
      </c>
      <c r="K15">
        <v>21.5</v>
      </c>
      <c r="L15">
        <v>1</v>
      </c>
      <c r="N15">
        <f t="shared" si="3"/>
        <v>-5.2725000000000001E-2</v>
      </c>
      <c r="O15">
        <f t="shared" si="4"/>
        <v>-0.35149999999999998</v>
      </c>
      <c r="P15">
        <f t="shared" si="5"/>
        <v>39.860099999999996</v>
      </c>
      <c r="Q15">
        <f t="shared" si="7"/>
        <v>39.861684663165263</v>
      </c>
      <c r="R15">
        <f t="shared" si="8"/>
        <v>1</v>
      </c>
      <c r="T15" s="1">
        <f t="shared" si="9"/>
        <v>0.51089273377482614</v>
      </c>
      <c r="U15" s="1">
        <f t="shared" si="10"/>
        <v>-7.578802393764765E-2</v>
      </c>
      <c r="V15" s="1">
        <f t="shared" si="11"/>
        <v>-0.5052406914942601</v>
      </c>
      <c r="W15">
        <f t="shared" si="12"/>
        <v>1</v>
      </c>
      <c r="Y15" s="2">
        <f t="shared" si="13"/>
        <v>1.3163394595746629</v>
      </c>
      <c r="Z15">
        <f t="shared" si="14"/>
        <v>1</v>
      </c>
      <c r="AB15" s="8">
        <f t="shared" si="15"/>
        <v>0</v>
      </c>
      <c r="AC15">
        <f t="shared" si="16"/>
        <v>1</v>
      </c>
      <c r="AF15">
        <v>65.007000000000005</v>
      </c>
      <c r="AG15">
        <v>25</v>
      </c>
      <c r="AH15">
        <v>18.991</v>
      </c>
      <c r="AI15">
        <v>232.27699999999999</v>
      </c>
      <c r="AJ15">
        <v>5</v>
      </c>
      <c r="AK15" t="str">
        <f t="shared" si="17"/>
        <v>OK</v>
      </c>
      <c r="AM15">
        <f t="shared" si="18"/>
        <v>1</v>
      </c>
      <c r="AO15">
        <f t="shared" si="6"/>
        <v>1</v>
      </c>
      <c r="AQ15" t="str">
        <f t="shared" si="19"/>
        <v/>
      </c>
    </row>
    <row r="16" spans="1:43" x14ac:dyDescent="0.3">
      <c r="A16">
        <v>6</v>
      </c>
      <c r="B16">
        <v>255518</v>
      </c>
      <c r="C16">
        <v>-5.0000000000000002E-5</v>
      </c>
      <c r="D16">
        <v>0</v>
      </c>
      <c r="E16">
        <v>1.2E-4</v>
      </c>
      <c r="F16">
        <v>-1.2999999999999999E-4</v>
      </c>
      <c r="G16">
        <v>1.1339999999999999E-2</v>
      </c>
      <c r="H16">
        <v>-1.136E-2</v>
      </c>
      <c r="I16">
        <v>-1.92E-3</v>
      </c>
      <c r="J16">
        <v>1.9400000000000001E-3</v>
      </c>
      <c r="K16">
        <v>21.5</v>
      </c>
      <c r="L16">
        <v>1</v>
      </c>
      <c r="N16">
        <f t="shared" si="3"/>
        <v>-8.7874999999999995E-2</v>
      </c>
      <c r="O16">
        <f t="shared" si="4"/>
        <v>0.43937499999999996</v>
      </c>
      <c r="P16">
        <f t="shared" si="5"/>
        <v>39.89524999999999</v>
      </c>
      <c r="Q16">
        <f t="shared" si="7"/>
        <v>39.897766165147004</v>
      </c>
      <c r="R16">
        <f t="shared" si="8"/>
        <v>1</v>
      </c>
      <c r="T16" s="1">
        <f t="shared" si="9"/>
        <v>0.64348020800386718</v>
      </c>
      <c r="U16" s="1">
        <f t="shared" si="10"/>
        <v>-0.1262019534227134</v>
      </c>
      <c r="V16" s="1">
        <f t="shared" si="11"/>
        <v>0.63098527748507272</v>
      </c>
      <c r="W16">
        <f t="shared" si="12"/>
        <v>1</v>
      </c>
      <c r="Y16" s="2">
        <f t="shared" si="13"/>
        <v>1.317151036778228</v>
      </c>
      <c r="Z16">
        <f t="shared" si="14"/>
        <v>1</v>
      </c>
      <c r="AB16" s="8">
        <f t="shared" si="15"/>
        <v>-1.0362694300518161E-2</v>
      </c>
      <c r="AC16">
        <f t="shared" si="16"/>
        <v>1</v>
      </c>
      <c r="AF16">
        <v>64.991</v>
      </c>
      <c r="AG16">
        <v>25.039000000000001</v>
      </c>
      <c r="AH16">
        <v>18.986999999999998</v>
      </c>
      <c r="AI16">
        <v>232.34399999999999</v>
      </c>
      <c r="AJ16">
        <v>6</v>
      </c>
      <c r="AK16" t="str">
        <f t="shared" si="17"/>
        <v>OK</v>
      </c>
      <c r="AM16">
        <f t="shared" si="18"/>
        <v>1</v>
      </c>
      <c r="AO16">
        <f t="shared" si="6"/>
        <v>1</v>
      </c>
      <c r="AQ16" t="str">
        <f t="shared" si="19"/>
        <v/>
      </c>
    </row>
    <row r="17" spans="1:43" x14ac:dyDescent="0.3">
      <c r="A17">
        <v>7</v>
      </c>
      <c r="B17">
        <v>255518</v>
      </c>
      <c r="C17">
        <v>-6.0000000000000002E-5</v>
      </c>
      <c r="D17">
        <v>-1.0000000000000001E-5</v>
      </c>
      <c r="E17">
        <v>1E-4</v>
      </c>
      <c r="F17">
        <v>-1.2E-4</v>
      </c>
      <c r="G17">
        <v>1.132E-2</v>
      </c>
      <c r="H17">
        <v>-1.1350000000000001E-2</v>
      </c>
      <c r="I17">
        <v>-1.92E-3</v>
      </c>
      <c r="J17">
        <v>1.9300000000000001E-3</v>
      </c>
      <c r="K17">
        <v>21.5</v>
      </c>
      <c r="L17">
        <v>1</v>
      </c>
      <c r="N17">
        <f t="shared" si="3"/>
        <v>-8.7874999999999995E-2</v>
      </c>
      <c r="O17">
        <f t="shared" si="4"/>
        <v>0.38664999999999994</v>
      </c>
      <c r="P17">
        <f t="shared" si="5"/>
        <v>39.842525000000002</v>
      </c>
      <c r="Q17">
        <f t="shared" si="7"/>
        <v>39.84449797166166</v>
      </c>
      <c r="R17">
        <f t="shared" si="8"/>
        <v>1</v>
      </c>
      <c r="T17" s="1">
        <f t="shared" si="9"/>
        <v>0.57018484034152006</v>
      </c>
      <c r="U17" s="1">
        <f t="shared" si="10"/>
        <v>-0.12636896031872985</v>
      </c>
      <c r="V17" s="1">
        <f t="shared" si="11"/>
        <v>0.55600687317757613</v>
      </c>
      <c r="W17">
        <f t="shared" si="12"/>
        <v>1</v>
      </c>
      <c r="Y17" s="2">
        <f t="shared" si="13"/>
        <v>1.3149567023524875</v>
      </c>
      <c r="Z17">
        <f t="shared" si="14"/>
        <v>1</v>
      </c>
      <c r="AB17" s="8">
        <f t="shared" si="15"/>
        <v>-5.1948051948052087E-3</v>
      </c>
      <c r="AC17">
        <f t="shared" si="16"/>
        <v>1</v>
      </c>
      <c r="AF17">
        <v>65.03</v>
      </c>
      <c r="AG17">
        <v>25.006</v>
      </c>
      <c r="AH17">
        <v>18.991</v>
      </c>
      <c r="AI17">
        <v>232.42099999999999</v>
      </c>
      <c r="AJ17">
        <v>7</v>
      </c>
      <c r="AK17" t="str">
        <f t="shared" si="17"/>
        <v>OK</v>
      </c>
      <c r="AM17">
        <f t="shared" si="18"/>
        <v>1</v>
      </c>
      <c r="AO17">
        <f t="shared" si="6"/>
        <v>1</v>
      </c>
      <c r="AQ17" t="str">
        <f t="shared" si="19"/>
        <v/>
      </c>
    </row>
    <row r="18" spans="1:43" x14ac:dyDescent="0.3">
      <c r="A18">
        <v>8</v>
      </c>
      <c r="B18">
        <v>255518</v>
      </c>
      <c r="C18">
        <v>0</v>
      </c>
      <c r="D18">
        <v>-6.0000000000000002E-5</v>
      </c>
      <c r="E18">
        <v>1.2E-4</v>
      </c>
      <c r="F18">
        <v>-1.2999999999999999E-4</v>
      </c>
      <c r="G18">
        <v>1.133E-2</v>
      </c>
      <c r="H18">
        <v>-1.136E-2</v>
      </c>
      <c r="I18">
        <v>-1.92E-3</v>
      </c>
      <c r="J18">
        <v>1.9400000000000001E-3</v>
      </c>
      <c r="K18">
        <v>21.5</v>
      </c>
      <c r="L18">
        <v>1</v>
      </c>
      <c r="N18">
        <f t="shared" si="3"/>
        <v>0.10545</v>
      </c>
      <c r="O18">
        <f t="shared" si="4"/>
        <v>0.43937499999999996</v>
      </c>
      <c r="P18">
        <f t="shared" si="5"/>
        <v>39.877675000000004</v>
      </c>
      <c r="Q18">
        <f t="shared" si="7"/>
        <v>39.880234872662804</v>
      </c>
      <c r="R18">
        <f t="shared" si="8"/>
        <v>1</v>
      </c>
      <c r="T18" s="1">
        <f t="shared" si="9"/>
        <v>0.64918769720419023</v>
      </c>
      <c r="U18" s="1">
        <f t="shared" si="10"/>
        <v>0.15150898007865646</v>
      </c>
      <c r="V18" s="1">
        <f t="shared" si="11"/>
        <v>0.63126334457509536</v>
      </c>
      <c r="W18">
        <f t="shared" si="12"/>
        <v>1</v>
      </c>
      <c r="Y18" s="2">
        <f t="shared" si="13"/>
        <v>1.3158700050112826</v>
      </c>
      <c r="Z18">
        <f t="shared" si="14"/>
        <v>1</v>
      </c>
      <c r="AB18" s="8">
        <f t="shared" si="15"/>
        <v>-1.0362694300518161E-2</v>
      </c>
      <c r="AC18">
        <f t="shared" si="16"/>
        <v>1</v>
      </c>
      <c r="AF18">
        <v>65.013000000000005</v>
      </c>
      <c r="AG18">
        <v>25.013000000000002</v>
      </c>
      <c r="AH18">
        <v>18.995000000000001</v>
      </c>
      <c r="AI18">
        <v>232.46799999999999</v>
      </c>
      <c r="AJ18">
        <v>8</v>
      </c>
      <c r="AK18" t="str">
        <f t="shared" si="17"/>
        <v>OK</v>
      </c>
      <c r="AM18">
        <f t="shared" si="18"/>
        <v>1</v>
      </c>
      <c r="AO18">
        <f t="shared" si="6"/>
        <v>1</v>
      </c>
      <c r="AQ18" t="str">
        <f t="shared" si="19"/>
        <v/>
      </c>
    </row>
    <row r="19" spans="1:43" x14ac:dyDescent="0.3">
      <c r="A19">
        <v>9</v>
      </c>
      <c r="B19">
        <v>255518</v>
      </c>
      <c r="C19">
        <v>-5.0000000000000002E-5</v>
      </c>
      <c r="D19">
        <v>0</v>
      </c>
      <c r="E19">
        <v>0</v>
      </c>
      <c r="F19">
        <v>-2.0000000000000002E-5</v>
      </c>
      <c r="G19">
        <v>1.132E-2</v>
      </c>
      <c r="H19">
        <v>-1.1339999999999999E-2</v>
      </c>
      <c r="I19">
        <v>-1.9300000000000001E-3</v>
      </c>
      <c r="J19">
        <v>1.92E-3</v>
      </c>
      <c r="K19">
        <v>21.7</v>
      </c>
      <c r="L19">
        <v>1</v>
      </c>
      <c r="N19">
        <f t="shared" si="3"/>
        <v>-8.7874999999999995E-2</v>
      </c>
      <c r="O19">
        <f t="shared" si="4"/>
        <v>3.5150000000000001E-2</v>
      </c>
      <c r="P19">
        <f t="shared" si="5"/>
        <v>39.824950000000001</v>
      </c>
      <c r="Q19">
        <f t="shared" si="7"/>
        <v>39.825062461226914</v>
      </c>
      <c r="R19">
        <f t="shared" si="8"/>
        <v>1</v>
      </c>
      <c r="T19" s="1">
        <f t="shared" si="9"/>
        <v>0.13616356335507107</v>
      </c>
      <c r="U19" s="1">
        <f t="shared" si="10"/>
        <v>-0.12642472755184361</v>
      </c>
      <c r="V19" s="1">
        <f t="shared" si="11"/>
        <v>5.0569959960451841E-2</v>
      </c>
      <c r="W19">
        <f t="shared" si="12"/>
        <v>1</v>
      </c>
      <c r="Y19" s="2">
        <f t="shared" si="13"/>
        <v>1.3157207377159923</v>
      </c>
      <c r="Z19">
        <f t="shared" si="14"/>
        <v>1</v>
      </c>
      <c r="AB19" s="8">
        <f t="shared" si="15"/>
        <v>5.1948051948052087E-3</v>
      </c>
      <c r="AC19">
        <f t="shared" si="16"/>
        <v>1</v>
      </c>
      <c r="AF19">
        <v>64.989999999999995</v>
      </c>
      <c r="AG19">
        <v>24.992000000000001</v>
      </c>
      <c r="AH19">
        <v>18.991</v>
      </c>
      <c r="AI19">
        <v>232.214</v>
      </c>
      <c r="AJ19">
        <v>9</v>
      </c>
      <c r="AK19" t="str">
        <f t="shared" si="17"/>
        <v>OK</v>
      </c>
      <c r="AM19">
        <f t="shared" si="18"/>
        <v>1</v>
      </c>
      <c r="AO19">
        <f t="shared" si="6"/>
        <v>1</v>
      </c>
      <c r="AQ19" t="str">
        <f t="shared" si="19"/>
        <v/>
      </c>
    </row>
    <row r="20" spans="1:43" x14ac:dyDescent="0.3">
      <c r="A20">
        <v>10</v>
      </c>
      <c r="B20">
        <v>255518</v>
      </c>
      <c r="C20">
        <v>0</v>
      </c>
      <c r="D20">
        <v>-2.0000000000000002E-5</v>
      </c>
      <c r="E20">
        <v>-1.2999999999999999E-4</v>
      </c>
      <c r="F20">
        <v>1.2999999999999999E-4</v>
      </c>
      <c r="G20">
        <v>1.1299999999999999E-2</v>
      </c>
      <c r="H20">
        <v>-1.1310000000000001E-2</v>
      </c>
      <c r="I20">
        <v>-1.92E-3</v>
      </c>
      <c r="J20">
        <v>1.9300000000000001E-3</v>
      </c>
      <c r="K20">
        <v>21.7</v>
      </c>
      <c r="L20">
        <v>1</v>
      </c>
      <c r="N20">
        <f t="shared" si="3"/>
        <v>3.5150000000000001E-2</v>
      </c>
      <c r="O20">
        <f t="shared" si="4"/>
        <v>-0.45694999999999997</v>
      </c>
      <c r="P20">
        <f t="shared" si="5"/>
        <v>39.737074999999997</v>
      </c>
      <c r="Q20">
        <f t="shared" si="7"/>
        <v>39.739717769262342</v>
      </c>
      <c r="R20">
        <f t="shared" si="8"/>
        <v>1</v>
      </c>
      <c r="T20" s="1">
        <f t="shared" si="9"/>
        <v>0.6607805807703433</v>
      </c>
      <c r="U20" s="1">
        <f t="shared" si="10"/>
        <v>5.0681790861846036E-2</v>
      </c>
      <c r="V20" s="1">
        <f t="shared" si="11"/>
        <v>-0.65883441380517194</v>
      </c>
      <c r="W20">
        <f t="shared" si="12"/>
        <v>1</v>
      </c>
      <c r="Y20" s="2">
        <f t="shared" si="13"/>
        <v>1.3136648745496513</v>
      </c>
      <c r="Z20">
        <f t="shared" si="14"/>
        <v>1</v>
      </c>
      <c r="AB20" s="8">
        <f t="shared" si="15"/>
        <v>-5.1948051948052087E-3</v>
      </c>
      <c r="AC20">
        <f t="shared" si="16"/>
        <v>1</v>
      </c>
      <c r="AF20">
        <v>65.001999999999995</v>
      </c>
      <c r="AG20">
        <v>25.004000000000001</v>
      </c>
      <c r="AH20">
        <v>18.992999999999999</v>
      </c>
      <c r="AI20">
        <v>232.07900000000001</v>
      </c>
      <c r="AJ20">
        <v>10</v>
      </c>
      <c r="AK20" t="str">
        <f t="shared" si="17"/>
        <v>OK</v>
      </c>
      <c r="AM20">
        <f t="shared" si="18"/>
        <v>1</v>
      </c>
      <c r="AO20">
        <f t="shared" si="6"/>
        <v>1</v>
      </c>
      <c r="AQ20" t="str">
        <f t="shared" si="19"/>
        <v/>
      </c>
    </row>
    <row r="21" spans="1:43" x14ac:dyDescent="0.3">
      <c r="A21">
        <v>11</v>
      </c>
      <c r="B21">
        <v>255518</v>
      </c>
      <c r="C21">
        <v>0</v>
      </c>
      <c r="D21">
        <v>-2.0000000000000002E-5</v>
      </c>
      <c r="E21">
        <v>-9.0000000000000006E-5</v>
      </c>
      <c r="F21">
        <v>9.0000000000000006E-5</v>
      </c>
      <c r="G21">
        <v>1.1310000000000001E-2</v>
      </c>
      <c r="H21">
        <v>-1.1310000000000001E-2</v>
      </c>
      <c r="I21">
        <v>-1.91E-3</v>
      </c>
      <c r="J21">
        <v>1.9400000000000001E-3</v>
      </c>
      <c r="K21">
        <v>21.7</v>
      </c>
      <c r="L21">
        <v>1</v>
      </c>
      <c r="N21">
        <f t="shared" si="3"/>
        <v>3.5150000000000001E-2</v>
      </c>
      <c r="O21">
        <f t="shared" si="4"/>
        <v>-0.31634999999999996</v>
      </c>
      <c r="P21">
        <f t="shared" si="5"/>
        <v>39.754649999999998</v>
      </c>
      <c r="Q21">
        <f t="shared" si="7"/>
        <v>39.755924205928096</v>
      </c>
      <c r="R21">
        <f t="shared" si="8"/>
        <v>1</v>
      </c>
      <c r="T21" s="1">
        <f t="shared" si="9"/>
        <v>0.45873056069250467</v>
      </c>
      <c r="U21" s="1">
        <f t="shared" si="10"/>
        <v>5.0659385130439348E-2</v>
      </c>
      <c r="V21" s="1">
        <f t="shared" si="11"/>
        <v>-0.45592496167218982</v>
      </c>
      <c r="W21">
        <f t="shared" si="12"/>
        <v>1</v>
      </c>
      <c r="Y21" s="2">
        <f t="shared" si="13"/>
        <v>1.3135327437391353</v>
      </c>
      <c r="Z21">
        <f t="shared" si="14"/>
        <v>1</v>
      </c>
      <c r="AB21" s="8">
        <f t="shared" si="15"/>
        <v>-1.5584415584415624E-2</v>
      </c>
      <c r="AC21">
        <f t="shared" si="16"/>
        <v>1</v>
      </c>
      <c r="AF21">
        <v>65.013999999999996</v>
      </c>
      <c r="AG21">
        <v>25.010999999999999</v>
      </c>
      <c r="AH21">
        <v>18.991</v>
      </c>
      <c r="AI21">
        <v>232.197</v>
      </c>
      <c r="AJ21">
        <v>11</v>
      </c>
      <c r="AK21" t="str">
        <f t="shared" si="17"/>
        <v>OK</v>
      </c>
      <c r="AM21">
        <f t="shared" si="18"/>
        <v>1</v>
      </c>
      <c r="AO21">
        <f t="shared" si="6"/>
        <v>1</v>
      </c>
      <c r="AQ21" t="str">
        <f t="shared" si="19"/>
        <v/>
      </c>
    </row>
    <row r="22" spans="1:43" x14ac:dyDescent="0.3">
      <c r="A22">
        <v>12</v>
      </c>
      <c r="B22">
        <v>255518</v>
      </c>
      <c r="C22">
        <v>-5.0000000000000002E-5</v>
      </c>
      <c r="D22">
        <v>0</v>
      </c>
      <c r="E22">
        <v>-1.2E-4</v>
      </c>
      <c r="F22">
        <v>-1.2999999999999999E-4</v>
      </c>
      <c r="G22">
        <v>1.133E-2</v>
      </c>
      <c r="H22">
        <v>-1.1339999999999999E-2</v>
      </c>
      <c r="I22">
        <v>-1.92E-3</v>
      </c>
      <c r="J22">
        <v>1.9400000000000001E-3</v>
      </c>
      <c r="K22">
        <v>21.7</v>
      </c>
      <c r="L22">
        <v>1</v>
      </c>
      <c r="N22">
        <f t="shared" si="3"/>
        <v>-8.7874999999999995E-2</v>
      </c>
      <c r="O22">
        <f t="shared" si="4"/>
        <v>1.7574999999999973E-2</v>
      </c>
      <c r="P22">
        <f t="shared" si="5"/>
        <v>39.842524999999995</v>
      </c>
      <c r="Q22">
        <f t="shared" si="7"/>
        <v>39.842625782845623</v>
      </c>
      <c r="R22">
        <f t="shared" si="8"/>
        <v>1</v>
      </c>
      <c r="T22" s="1">
        <f t="shared" si="9"/>
        <v>0.12887155055987365</v>
      </c>
      <c r="U22" s="1">
        <f t="shared" si="10"/>
        <v>-0.12636896031872988</v>
      </c>
      <c r="V22" s="1">
        <f t="shared" si="11"/>
        <v>2.5273831405773717E-2</v>
      </c>
      <c r="W22">
        <f t="shared" si="12"/>
        <v>1</v>
      </c>
      <c r="Y22" s="2">
        <f t="shared" si="13"/>
        <v>1.3152814495062295</v>
      </c>
      <c r="Z22">
        <f t="shared" si="14"/>
        <v>1</v>
      </c>
      <c r="AB22" s="8">
        <f t="shared" si="15"/>
        <v>-1.0362694300518161E-2</v>
      </c>
      <c r="AC22">
        <f t="shared" si="16"/>
        <v>1</v>
      </c>
      <c r="AF22">
        <v>64.998999999999995</v>
      </c>
      <c r="AG22">
        <v>25.015000000000001</v>
      </c>
      <c r="AH22">
        <v>18.981999999999999</v>
      </c>
      <c r="AI22">
        <v>232.39400000000001</v>
      </c>
      <c r="AJ22">
        <v>12</v>
      </c>
      <c r="AK22" t="str">
        <f t="shared" si="17"/>
        <v>OK</v>
      </c>
      <c r="AM22">
        <f t="shared" si="18"/>
        <v>1</v>
      </c>
      <c r="AO22">
        <f t="shared" si="6"/>
        <v>1</v>
      </c>
      <c r="AQ22" t="str">
        <f t="shared" si="19"/>
        <v/>
      </c>
    </row>
    <row r="23" spans="1:43" x14ac:dyDescent="0.3">
      <c r="A23">
        <v>13</v>
      </c>
      <c r="B23">
        <v>255518</v>
      </c>
      <c r="C23">
        <v>-4.0000000000000003E-5</v>
      </c>
      <c r="D23">
        <v>0</v>
      </c>
      <c r="E23">
        <v>-1.1E-4</v>
      </c>
      <c r="F23">
        <v>8.0000000000000007E-5</v>
      </c>
      <c r="G23">
        <v>1.133E-2</v>
      </c>
      <c r="H23">
        <v>-1.1350000000000001E-2</v>
      </c>
      <c r="I23">
        <v>-1.9300000000000001E-3</v>
      </c>
      <c r="J23">
        <v>1.9300000000000001E-3</v>
      </c>
      <c r="K23">
        <v>21.7</v>
      </c>
      <c r="L23">
        <v>1</v>
      </c>
      <c r="N23">
        <f t="shared" si="3"/>
        <v>-7.0300000000000001E-2</v>
      </c>
      <c r="O23">
        <f t="shared" si="4"/>
        <v>-0.33392500000000003</v>
      </c>
      <c r="P23">
        <f t="shared" si="5"/>
        <v>39.860099999999996</v>
      </c>
      <c r="Q23">
        <f t="shared" si="7"/>
        <v>39.86156068201074</v>
      </c>
      <c r="R23">
        <f t="shared" si="8"/>
        <v>1</v>
      </c>
      <c r="T23" s="1">
        <f t="shared" si="9"/>
        <v>0.4905007181304698</v>
      </c>
      <c r="U23" s="1">
        <f t="shared" si="10"/>
        <v>-0.10105065274517855</v>
      </c>
      <c r="V23" s="1">
        <f t="shared" si="11"/>
        <v>-0.47997986989464653</v>
      </c>
      <c r="W23">
        <f t="shared" si="12"/>
        <v>1</v>
      </c>
      <c r="Y23" s="2">
        <f t="shared" si="13"/>
        <v>1.3153801347796654</v>
      </c>
      <c r="Z23">
        <f t="shared" si="14"/>
        <v>1</v>
      </c>
      <c r="AB23" s="8">
        <f t="shared" si="15"/>
        <v>0</v>
      </c>
      <c r="AC23">
        <f t="shared" si="16"/>
        <v>1</v>
      </c>
      <c r="AF23">
        <v>65.010999999999996</v>
      </c>
      <c r="AG23">
        <v>25.015000000000001</v>
      </c>
      <c r="AH23">
        <v>19</v>
      </c>
      <c r="AI23">
        <v>232.48699999999999</v>
      </c>
      <c r="AJ23">
        <v>13</v>
      </c>
      <c r="AK23" t="str">
        <f t="shared" si="17"/>
        <v>OK</v>
      </c>
      <c r="AM23">
        <f t="shared" si="18"/>
        <v>1</v>
      </c>
      <c r="AO23">
        <f t="shared" si="6"/>
        <v>1</v>
      </c>
      <c r="AQ23" t="str">
        <f t="shared" si="19"/>
        <v/>
      </c>
    </row>
    <row r="24" spans="1:43" x14ac:dyDescent="0.3">
      <c r="A24">
        <v>14</v>
      </c>
      <c r="B24">
        <v>255518</v>
      </c>
      <c r="C24">
        <v>-6.0000000000000002E-5</v>
      </c>
      <c r="D24">
        <v>0</v>
      </c>
      <c r="E24">
        <v>-1.2E-4</v>
      </c>
      <c r="F24">
        <v>1.2999999999999999E-4</v>
      </c>
      <c r="G24">
        <v>1.1350000000000001E-2</v>
      </c>
      <c r="H24">
        <v>-1.1339999999999999E-2</v>
      </c>
      <c r="I24">
        <v>-1.92E-3</v>
      </c>
      <c r="J24">
        <v>1.9400000000000001E-3</v>
      </c>
      <c r="K24">
        <v>21.7</v>
      </c>
      <c r="L24">
        <v>1</v>
      </c>
      <c r="N24">
        <f t="shared" si="3"/>
        <v>-0.10545</v>
      </c>
      <c r="O24">
        <f t="shared" si="4"/>
        <v>-0.43937499999999996</v>
      </c>
      <c r="P24">
        <f t="shared" si="5"/>
        <v>39.877675000000004</v>
      </c>
      <c r="Q24">
        <f t="shared" si="7"/>
        <v>39.880234872662804</v>
      </c>
      <c r="R24">
        <f t="shared" si="8"/>
        <v>1</v>
      </c>
      <c r="T24" s="1">
        <f t="shared" si="9"/>
        <v>0.64918769720419023</v>
      </c>
      <c r="U24" s="1">
        <f t="shared" si="10"/>
        <v>-0.15150898007865646</v>
      </c>
      <c r="V24" s="1">
        <f t="shared" si="11"/>
        <v>-0.63126334457509536</v>
      </c>
      <c r="W24">
        <f t="shared" si="12"/>
        <v>1</v>
      </c>
      <c r="Y24" s="2">
        <f t="shared" si="13"/>
        <v>1.3165060027297002</v>
      </c>
      <c r="Z24">
        <f t="shared" si="14"/>
        <v>1</v>
      </c>
      <c r="AB24" s="8">
        <f t="shared" si="15"/>
        <v>-1.0362694300518161E-2</v>
      </c>
      <c r="AC24">
        <f t="shared" si="16"/>
        <v>1</v>
      </c>
      <c r="AF24">
        <v>65.004000000000005</v>
      </c>
      <c r="AG24">
        <v>25.004000000000001</v>
      </c>
      <c r="AH24">
        <v>18.991</v>
      </c>
      <c r="AI24">
        <v>232.39699999999999</v>
      </c>
      <c r="AJ24">
        <v>14</v>
      </c>
      <c r="AK24" t="str">
        <f t="shared" si="17"/>
        <v>OK</v>
      </c>
      <c r="AM24">
        <f t="shared" si="18"/>
        <v>1</v>
      </c>
      <c r="AO24">
        <f t="shared" si="6"/>
        <v>1</v>
      </c>
      <c r="AQ24" t="str">
        <f t="shared" si="19"/>
        <v/>
      </c>
    </row>
    <row r="25" spans="1:43" x14ac:dyDescent="0.3">
      <c r="A25">
        <v>15</v>
      </c>
      <c r="B25">
        <v>255518</v>
      </c>
      <c r="C25">
        <v>-3.0000000000000001E-5</v>
      </c>
      <c r="D25">
        <v>0</v>
      </c>
      <c r="E25">
        <v>-1.1E-4</v>
      </c>
      <c r="F25">
        <v>1.2999999999999999E-4</v>
      </c>
      <c r="G25">
        <v>1.1350000000000001E-2</v>
      </c>
      <c r="H25">
        <v>-1.133E-2</v>
      </c>
      <c r="I25">
        <v>-1.92E-3</v>
      </c>
      <c r="J25">
        <v>1.9400000000000001E-3</v>
      </c>
      <c r="K25">
        <v>21.7</v>
      </c>
      <c r="L25">
        <v>1</v>
      </c>
      <c r="N25">
        <f t="shared" si="3"/>
        <v>-5.2725000000000001E-2</v>
      </c>
      <c r="O25">
        <f t="shared" si="4"/>
        <v>-0.42179999999999995</v>
      </c>
      <c r="P25">
        <f t="shared" si="5"/>
        <v>39.860099999999996</v>
      </c>
      <c r="Q25">
        <f t="shared" si="7"/>
        <v>39.862366552622341</v>
      </c>
      <c r="R25">
        <f t="shared" si="8"/>
        <v>1</v>
      </c>
      <c r="T25" s="1">
        <f t="shared" si="9"/>
        <v>0.6109997775639876</v>
      </c>
      <c r="U25" s="1">
        <f t="shared" si="10"/>
        <v>-7.578802393764765E-2</v>
      </c>
      <c r="V25" s="1">
        <f t="shared" si="11"/>
        <v>-0.60628191551735111</v>
      </c>
      <c r="W25">
        <f t="shared" si="12"/>
        <v>1</v>
      </c>
      <c r="Y25" s="2">
        <f t="shared" si="13"/>
        <v>1.3158821695487333</v>
      </c>
      <c r="Z25">
        <f t="shared" si="14"/>
        <v>1</v>
      </c>
      <c r="AB25" s="8">
        <f t="shared" si="15"/>
        <v>-1.0362694300518161E-2</v>
      </c>
      <c r="AC25">
        <f t="shared" si="16"/>
        <v>1</v>
      </c>
      <c r="AF25">
        <v>64.997</v>
      </c>
      <c r="AG25">
        <v>25.009</v>
      </c>
      <c r="AH25">
        <v>19.010000000000002</v>
      </c>
      <c r="AI25">
        <v>232.40299999999999</v>
      </c>
      <c r="AJ25">
        <v>15</v>
      </c>
      <c r="AK25" t="str">
        <f t="shared" si="17"/>
        <v>OK</v>
      </c>
      <c r="AM25">
        <f t="shared" si="18"/>
        <v>1</v>
      </c>
      <c r="AO25">
        <f t="shared" si="6"/>
        <v>1</v>
      </c>
      <c r="AQ25" t="str">
        <f t="shared" si="19"/>
        <v/>
      </c>
    </row>
    <row r="26" spans="1:43" x14ac:dyDescent="0.3">
      <c r="A26">
        <v>16</v>
      </c>
      <c r="B26">
        <v>255518</v>
      </c>
      <c r="C26">
        <v>-3.0000000000000001E-5</v>
      </c>
      <c r="D26">
        <v>-3.0000000000000001E-5</v>
      </c>
      <c r="E26">
        <v>-9.0000000000000006E-5</v>
      </c>
      <c r="F26">
        <v>8.0000000000000007E-5</v>
      </c>
      <c r="G26">
        <v>1.133E-2</v>
      </c>
      <c r="H26">
        <v>-1.1350000000000001E-2</v>
      </c>
      <c r="I26">
        <v>-1.92E-3</v>
      </c>
      <c r="J26">
        <v>1.9400000000000001E-3</v>
      </c>
      <c r="K26">
        <v>21.7</v>
      </c>
      <c r="L26">
        <v>1</v>
      </c>
      <c r="N26">
        <f t="shared" si="3"/>
        <v>0</v>
      </c>
      <c r="O26">
        <f t="shared" si="4"/>
        <v>-0.29877500000000001</v>
      </c>
      <c r="P26">
        <f t="shared" si="5"/>
        <v>39.860099999999996</v>
      </c>
      <c r="Q26">
        <f t="shared" si="7"/>
        <v>39.861219731847449</v>
      </c>
      <c r="R26">
        <f t="shared" si="8"/>
        <v>1</v>
      </c>
      <c r="T26" s="1">
        <f t="shared" si="9"/>
        <v>0.42945767670784329</v>
      </c>
      <c r="U26" s="1">
        <f t="shared" si="10"/>
        <v>0</v>
      </c>
      <c r="V26" s="1">
        <f t="shared" si="11"/>
        <v>-0.42945767670835905</v>
      </c>
      <c r="W26">
        <f t="shared" si="12"/>
        <v>1</v>
      </c>
      <c r="Y26" s="2">
        <f t="shared" si="13"/>
        <v>1.3160651637207434</v>
      </c>
      <c r="Z26">
        <f t="shared" si="14"/>
        <v>1</v>
      </c>
      <c r="AB26" s="8">
        <f t="shared" si="15"/>
        <v>-1.0362694300518161E-2</v>
      </c>
      <c r="AC26">
        <f t="shared" si="16"/>
        <v>1</v>
      </c>
      <c r="AF26">
        <v>65.013000000000005</v>
      </c>
      <c r="AG26">
        <v>24.995999999999999</v>
      </c>
      <c r="AH26">
        <v>18.989999999999998</v>
      </c>
      <c r="AI26">
        <v>232.364</v>
      </c>
      <c r="AJ26">
        <v>16</v>
      </c>
      <c r="AK26" t="str">
        <f t="shared" si="17"/>
        <v>OK</v>
      </c>
      <c r="AM26">
        <f t="shared" si="18"/>
        <v>1</v>
      </c>
      <c r="AO26">
        <f t="shared" si="6"/>
        <v>1</v>
      </c>
      <c r="AQ26" t="str">
        <f t="shared" si="19"/>
        <v/>
      </c>
    </row>
    <row r="27" spans="1:43" x14ac:dyDescent="0.3">
      <c r="A27">
        <v>17</v>
      </c>
      <c r="B27">
        <v>255518</v>
      </c>
      <c r="C27">
        <v>-2.0000000000000002E-5</v>
      </c>
      <c r="D27">
        <v>-2.0000000000000002E-5</v>
      </c>
      <c r="E27">
        <v>-8.0000000000000007E-5</v>
      </c>
      <c r="F27">
        <v>8.0000000000000007E-5</v>
      </c>
      <c r="G27">
        <v>1.133E-2</v>
      </c>
      <c r="H27">
        <v>-1.133E-2</v>
      </c>
      <c r="I27">
        <v>-1.9300000000000001E-3</v>
      </c>
      <c r="J27">
        <v>1.9300000000000001E-3</v>
      </c>
      <c r="K27">
        <v>22.2</v>
      </c>
      <c r="L27">
        <v>1</v>
      </c>
      <c r="N27">
        <f t="shared" si="3"/>
        <v>0</v>
      </c>
      <c r="O27">
        <f t="shared" si="4"/>
        <v>-0.28120000000000001</v>
      </c>
      <c r="P27">
        <f t="shared" si="5"/>
        <v>39.824950000000001</v>
      </c>
      <c r="Q27">
        <f t="shared" si="7"/>
        <v>39.825942750203666</v>
      </c>
      <c r="R27">
        <f t="shared" si="8"/>
        <v>1</v>
      </c>
      <c r="T27" s="1">
        <f t="shared" si="9"/>
        <v>0.40455306164892157</v>
      </c>
      <c r="U27" s="1">
        <f t="shared" si="10"/>
        <v>0</v>
      </c>
      <c r="V27" s="1">
        <f t="shared" si="11"/>
        <v>-0.40455306164966914</v>
      </c>
      <c r="W27">
        <f t="shared" si="12"/>
        <v>1</v>
      </c>
      <c r="Y27" s="2">
        <f t="shared" si="13"/>
        <v>1.3155639624375532</v>
      </c>
      <c r="Z27">
        <f t="shared" si="14"/>
        <v>1</v>
      </c>
      <c r="AB27" s="8">
        <f t="shared" si="15"/>
        <v>0</v>
      </c>
      <c r="AC27">
        <f t="shared" si="16"/>
        <v>1</v>
      </c>
      <c r="AF27">
        <v>65.003</v>
      </c>
      <c r="AG27">
        <v>25.006</v>
      </c>
      <c r="AH27">
        <v>19.001000000000001</v>
      </c>
      <c r="AI27">
        <v>232.35</v>
      </c>
      <c r="AJ27">
        <v>17</v>
      </c>
      <c r="AK27" t="str">
        <f t="shared" si="17"/>
        <v>OK</v>
      </c>
      <c r="AM27">
        <f t="shared" si="18"/>
        <v>1</v>
      </c>
      <c r="AO27">
        <f t="shared" si="6"/>
        <v>1</v>
      </c>
      <c r="AQ27" t="str">
        <f t="shared" si="19"/>
        <v/>
      </c>
    </row>
    <row r="28" spans="1:43" x14ac:dyDescent="0.3">
      <c r="A28">
        <v>18</v>
      </c>
      <c r="B28">
        <v>255518</v>
      </c>
      <c r="C28">
        <v>-4.0000000000000003E-5</v>
      </c>
      <c r="D28">
        <v>-4.0000000000000003E-5</v>
      </c>
      <c r="E28">
        <v>1.2E-4</v>
      </c>
      <c r="F28">
        <v>-1.1E-4</v>
      </c>
      <c r="G28">
        <v>1.133E-2</v>
      </c>
      <c r="H28">
        <v>-1.133E-2</v>
      </c>
      <c r="I28">
        <v>-1.92E-3</v>
      </c>
      <c r="J28">
        <v>1.9400000000000001E-3</v>
      </c>
      <c r="K28">
        <v>22.2</v>
      </c>
      <c r="L28">
        <v>1</v>
      </c>
      <c r="N28">
        <f t="shared" si="3"/>
        <v>0</v>
      </c>
      <c r="O28">
        <f t="shared" si="4"/>
        <v>0.404225</v>
      </c>
      <c r="P28">
        <f t="shared" si="5"/>
        <v>39.824950000000001</v>
      </c>
      <c r="Q28">
        <f t="shared" si="7"/>
        <v>39.827001397960217</v>
      </c>
      <c r="R28">
        <f t="shared" si="8"/>
        <v>1</v>
      </c>
      <c r="T28" s="1">
        <f t="shared" si="9"/>
        <v>0.58153472054421718</v>
      </c>
      <c r="U28" s="1">
        <f t="shared" si="10"/>
        <v>0</v>
      </c>
      <c r="V28" s="1">
        <f t="shared" si="11"/>
        <v>0.58153472054448752</v>
      </c>
      <c r="W28">
        <f t="shared" si="12"/>
        <v>1</v>
      </c>
      <c r="Y28" s="2">
        <f t="shared" si="13"/>
        <v>1.3158934299247094</v>
      </c>
      <c r="Z28">
        <f t="shared" si="14"/>
        <v>1</v>
      </c>
      <c r="AB28" s="8">
        <f t="shared" si="15"/>
        <v>-1.0362694300518161E-2</v>
      </c>
      <c r="AC28">
        <f t="shared" si="16"/>
        <v>1</v>
      </c>
      <c r="AF28">
        <v>64.981999999999999</v>
      </c>
      <c r="AG28">
        <v>25.007999999999999</v>
      </c>
      <c r="AH28">
        <v>18.994</v>
      </c>
      <c r="AI28">
        <v>232.298</v>
      </c>
      <c r="AJ28">
        <v>18</v>
      </c>
      <c r="AK28" t="str">
        <f t="shared" si="17"/>
        <v>OK</v>
      </c>
      <c r="AM28">
        <f t="shared" si="18"/>
        <v>1</v>
      </c>
      <c r="AO28">
        <f t="shared" si="6"/>
        <v>1</v>
      </c>
      <c r="AQ28" t="str">
        <f t="shared" si="19"/>
        <v/>
      </c>
    </row>
    <row r="29" spans="1:43" x14ac:dyDescent="0.3">
      <c r="A29">
        <v>19</v>
      </c>
      <c r="B29">
        <v>255518</v>
      </c>
      <c r="C29">
        <v>-2.0000000000000002E-5</v>
      </c>
      <c r="D29">
        <v>-3.0000000000000001E-5</v>
      </c>
      <c r="E29">
        <v>-1.2E-4</v>
      </c>
      <c r="F29">
        <v>1.2E-4</v>
      </c>
      <c r="G29">
        <v>1.1339999999999999E-2</v>
      </c>
      <c r="H29">
        <v>-1.1350000000000001E-2</v>
      </c>
      <c r="I29">
        <v>-1.9300000000000001E-3</v>
      </c>
      <c r="J29">
        <v>1.9300000000000001E-3</v>
      </c>
      <c r="K29">
        <v>22.2</v>
      </c>
      <c r="L29">
        <v>1</v>
      </c>
      <c r="N29">
        <f t="shared" si="3"/>
        <v>1.7574999999999997E-2</v>
      </c>
      <c r="O29">
        <f t="shared" si="4"/>
        <v>-0.42180000000000001</v>
      </c>
      <c r="P29">
        <f t="shared" si="5"/>
        <v>39.877675000000004</v>
      </c>
      <c r="Q29">
        <f t="shared" si="7"/>
        <v>39.879909572693997</v>
      </c>
      <c r="R29">
        <f t="shared" si="8"/>
        <v>1</v>
      </c>
      <c r="T29" s="1">
        <f t="shared" si="9"/>
        <v>0.6065405202595967</v>
      </c>
      <c r="U29" s="1">
        <f t="shared" si="10"/>
        <v>2.5251553901911611E-2</v>
      </c>
      <c r="V29" s="1">
        <f t="shared" si="11"/>
        <v>-0.6060147331950595</v>
      </c>
      <c r="W29">
        <f t="shared" si="12"/>
        <v>1</v>
      </c>
      <c r="Y29" s="2">
        <f t="shared" si="13"/>
        <v>1.31616840426486</v>
      </c>
      <c r="Z29">
        <f t="shared" si="14"/>
        <v>1</v>
      </c>
      <c r="AB29" s="8">
        <f t="shared" si="15"/>
        <v>0</v>
      </c>
      <c r="AC29">
        <f t="shared" si="16"/>
        <v>1</v>
      </c>
      <c r="AF29">
        <v>65.015000000000001</v>
      </c>
      <c r="AG29">
        <v>25.001999999999999</v>
      </c>
      <c r="AH29">
        <v>18.995999999999999</v>
      </c>
      <c r="AI29">
        <v>232.55799999999999</v>
      </c>
      <c r="AJ29">
        <v>19</v>
      </c>
      <c r="AK29" t="str">
        <f t="shared" si="17"/>
        <v>OK</v>
      </c>
      <c r="AM29">
        <f t="shared" si="18"/>
        <v>1</v>
      </c>
      <c r="AO29">
        <f t="shared" si="6"/>
        <v>1</v>
      </c>
      <c r="AQ29" t="str">
        <f t="shared" si="19"/>
        <v/>
      </c>
    </row>
    <row r="30" spans="1:43" x14ac:dyDescent="0.3">
      <c r="A30">
        <v>20</v>
      </c>
      <c r="B30">
        <v>255518</v>
      </c>
      <c r="C30">
        <v>0</v>
      </c>
      <c r="D30">
        <v>-5.0000000000000002E-5</v>
      </c>
      <c r="E30">
        <v>-1.2E-4</v>
      </c>
      <c r="F30">
        <v>1.1E-4</v>
      </c>
      <c r="G30">
        <v>1.132E-2</v>
      </c>
      <c r="H30">
        <v>-1.1339999999999999E-2</v>
      </c>
      <c r="I30">
        <v>-1.9300000000000001E-3</v>
      </c>
      <c r="J30">
        <v>1.9300000000000001E-3</v>
      </c>
      <c r="K30">
        <v>22.2</v>
      </c>
      <c r="L30">
        <v>1</v>
      </c>
      <c r="N30">
        <f t="shared" si="3"/>
        <v>8.7874999999999995E-2</v>
      </c>
      <c r="O30">
        <f t="shared" si="4"/>
        <v>-0.404225</v>
      </c>
      <c r="P30">
        <f t="shared" si="5"/>
        <v>39.824950000000001</v>
      </c>
      <c r="Q30">
        <f t="shared" si="7"/>
        <v>39.827098342319019</v>
      </c>
      <c r="R30">
        <f t="shared" si="8"/>
        <v>1</v>
      </c>
      <c r="T30" s="1">
        <f t="shared" si="9"/>
        <v>0.59511649924569077</v>
      </c>
      <c r="U30" s="1">
        <f t="shared" si="10"/>
        <v>0.12642472755184361</v>
      </c>
      <c r="V30" s="1">
        <f t="shared" si="11"/>
        <v>-0.58153472054448752</v>
      </c>
      <c r="W30">
        <f t="shared" si="12"/>
        <v>1</v>
      </c>
      <c r="Y30" s="2">
        <f t="shared" si="13"/>
        <v>1.3142389690489826</v>
      </c>
      <c r="Z30">
        <f t="shared" si="14"/>
        <v>1</v>
      </c>
      <c r="AB30" s="8">
        <f t="shared" si="15"/>
        <v>0</v>
      </c>
      <c r="AC30">
        <f t="shared" si="16"/>
        <v>1</v>
      </c>
      <c r="AF30">
        <v>64.994</v>
      </c>
      <c r="AG30">
        <v>25.007000000000001</v>
      </c>
      <c r="AH30">
        <v>19.015000000000001</v>
      </c>
      <c r="AI30">
        <v>232.59100000000001</v>
      </c>
      <c r="AJ30">
        <v>20</v>
      </c>
      <c r="AK30" t="str">
        <f t="shared" si="17"/>
        <v>OK</v>
      </c>
      <c r="AM30">
        <f t="shared" si="18"/>
        <v>1</v>
      </c>
      <c r="AO30">
        <f t="shared" si="6"/>
        <v>1</v>
      </c>
      <c r="AQ30" t="str">
        <f t="shared" si="19"/>
        <v/>
      </c>
    </row>
    <row r="31" spans="1:43" x14ac:dyDescent="0.3">
      <c r="A31">
        <v>21</v>
      </c>
      <c r="B31">
        <v>255518</v>
      </c>
      <c r="C31">
        <v>-2.0000000000000002E-5</v>
      </c>
      <c r="D31">
        <v>-2.0000000000000002E-5</v>
      </c>
      <c r="E31">
        <v>-1.2999999999999999E-4</v>
      </c>
      <c r="F31">
        <v>1.3999999999999999E-4</v>
      </c>
      <c r="G31">
        <v>1.1339999999999999E-2</v>
      </c>
      <c r="H31">
        <v>-1.1339999999999999E-2</v>
      </c>
      <c r="I31">
        <v>-1.9300000000000001E-3</v>
      </c>
      <c r="J31">
        <v>1.9300000000000001E-3</v>
      </c>
      <c r="K31">
        <v>22.2</v>
      </c>
      <c r="L31">
        <v>1</v>
      </c>
      <c r="N31">
        <f t="shared" si="3"/>
        <v>0</v>
      </c>
      <c r="O31">
        <f t="shared" si="4"/>
        <v>-0.47452499999999986</v>
      </c>
      <c r="P31">
        <f t="shared" si="5"/>
        <v>39.860099999999996</v>
      </c>
      <c r="Q31">
        <f t="shared" si="7"/>
        <v>39.86292445350221</v>
      </c>
      <c r="R31">
        <f t="shared" si="8"/>
        <v>1</v>
      </c>
      <c r="T31" s="1">
        <f t="shared" si="9"/>
        <v>0.68206039317249711</v>
      </c>
      <c r="U31" s="1">
        <f t="shared" si="10"/>
        <v>0</v>
      </c>
      <c r="V31" s="1">
        <f t="shared" si="11"/>
        <v>-0.68206039317265177</v>
      </c>
      <c r="W31">
        <f t="shared" si="12"/>
        <v>1</v>
      </c>
      <c r="Y31" s="2">
        <f t="shared" si="13"/>
        <v>1.316077547730961</v>
      </c>
      <c r="Z31">
        <f t="shared" si="14"/>
        <v>1</v>
      </c>
      <c r="AB31" s="8">
        <f t="shared" si="15"/>
        <v>0</v>
      </c>
      <c r="AC31">
        <f t="shared" si="16"/>
        <v>1</v>
      </c>
      <c r="AF31">
        <v>65.004999999999995</v>
      </c>
      <c r="AG31">
        <v>24.998999999999999</v>
      </c>
      <c r="AH31">
        <v>18.995999999999999</v>
      </c>
      <c r="AI31">
        <v>232.47499999999999</v>
      </c>
      <c r="AJ31">
        <v>21</v>
      </c>
      <c r="AK31" t="str">
        <f t="shared" si="17"/>
        <v>OK</v>
      </c>
      <c r="AM31">
        <f t="shared" si="18"/>
        <v>1</v>
      </c>
      <c r="AO31">
        <f t="shared" si="6"/>
        <v>1</v>
      </c>
      <c r="AQ31" t="str">
        <f t="shared" si="19"/>
        <v/>
      </c>
    </row>
    <row r="32" spans="1:43" x14ac:dyDescent="0.3">
      <c r="A32">
        <v>22</v>
      </c>
      <c r="B32">
        <v>255518</v>
      </c>
      <c r="C32">
        <v>-6.0000000000000002E-5</v>
      </c>
      <c r="D32">
        <v>0</v>
      </c>
      <c r="E32">
        <v>1.2E-4</v>
      </c>
      <c r="F32">
        <v>-1.1E-4</v>
      </c>
      <c r="G32">
        <v>1.136E-2</v>
      </c>
      <c r="H32">
        <v>-1.136E-2</v>
      </c>
      <c r="I32">
        <v>-1.91E-3</v>
      </c>
      <c r="J32">
        <v>1.9400000000000001E-3</v>
      </c>
      <c r="K32">
        <v>22.2</v>
      </c>
      <c r="L32">
        <v>1</v>
      </c>
      <c r="N32">
        <f t="shared" si="3"/>
        <v>-0.10545</v>
      </c>
      <c r="O32">
        <f t="shared" si="4"/>
        <v>0.404225</v>
      </c>
      <c r="P32">
        <f t="shared" si="5"/>
        <v>39.930399999999999</v>
      </c>
      <c r="Q32">
        <f t="shared" si="7"/>
        <v>39.93258521199354</v>
      </c>
      <c r="R32">
        <f t="shared" si="8"/>
        <v>1</v>
      </c>
      <c r="T32" s="1">
        <f t="shared" si="9"/>
        <v>0.59940820699543584</v>
      </c>
      <c r="U32" s="1">
        <f t="shared" si="10"/>
        <v>-0.1513089251378178</v>
      </c>
      <c r="V32" s="1">
        <f t="shared" si="11"/>
        <v>0.57999908249596543</v>
      </c>
      <c r="W32">
        <f t="shared" si="12"/>
        <v>1</v>
      </c>
      <c r="Y32" s="2">
        <f t="shared" si="13"/>
        <v>1.3177765457283577</v>
      </c>
      <c r="Z32">
        <f t="shared" si="14"/>
        <v>1</v>
      </c>
      <c r="AB32" s="8">
        <f t="shared" si="15"/>
        <v>-1.5584415584415624E-2</v>
      </c>
      <c r="AC32">
        <f t="shared" si="16"/>
        <v>1</v>
      </c>
      <c r="AF32">
        <v>65.013000000000005</v>
      </c>
      <c r="AG32">
        <v>25.016999999999999</v>
      </c>
      <c r="AH32">
        <v>18.989000000000001</v>
      </c>
      <c r="AI32">
        <v>232.58099999999999</v>
      </c>
      <c r="AJ32">
        <v>22</v>
      </c>
      <c r="AK32" t="str">
        <f t="shared" si="17"/>
        <v>OK</v>
      </c>
      <c r="AM32">
        <f t="shared" si="18"/>
        <v>1</v>
      </c>
      <c r="AO32">
        <f t="shared" si="6"/>
        <v>1</v>
      </c>
      <c r="AQ32" t="str">
        <f t="shared" si="19"/>
        <v/>
      </c>
    </row>
    <row r="33" spans="1:43" x14ac:dyDescent="0.3">
      <c r="A33">
        <v>23</v>
      </c>
      <c r="B33">
        <v>255518</v>
      </c>
      <c r="C33">
        <v>-3.0000000000000001E-5</v>
      </c>
      <c r="D33">
        <v>-2.0000000000000002E-5</v>
      </c>
      <c r="E33">
        <v>1.2999999999999999E-4</v>
      </c>
      <c r="F33">
        <v>-1.2999999999999999E-4</v>
      </c>
      <c r="G33">
        <v>1.1339999999999999E-2</v>
      </c>
      <c r="H33">
        <v>-1.1350000000000001E-2</v>
      </c>
      <c r="I33">
        <v>-1.91E-3</v>
      </c>
      <c r="J33">
        <v>1.9400000000000001E-3</v>
      </c>
      <c r="K33">
        <v>22.2</v>
      </c>
      <c r="L33">
        <v>1</v>
      </c>
      <c r="N33">
        <f t="shared" si="3"/>
        <v>-1.7574999999999997E-2</v>
      </c>
      <c r="O33">
        <f t="shared" si="4"/>
        <v>0.45694999999999997</v>
      </c>
      <c r="P33">
        <f t="shared" si="5"/>
        <v>39.877675000000004</v>
      </c>
      <c r="Q33">
        <f t="shared" si="7"/>
        <v>39.880296834260776</v>
      </c>
      <c r="R33">
        <f t="shared" si="8"/>
        <v>1</v>
      </c>
      <c r="T33" s="1">
        <f t="shared" si="9"/>
        <v>0.65699707437968147</v>
      </c>
      <c r="U33" s="1">
        <f t="shared" si="10"/>
        <v>-2.5251553901911611E-2</v>
      </c>
      <c r="V33" s="1">
        <f t="shared" si="11"/>
        <v>0.65651171077592974</v>
      </c>
      <c r="W33">
        <f t="shared" si="12"/>
        <v>1</v>
      </c>
      <c r="Y33" s="2">
        <f t="shared" si="13"/>
        <v>1.3162038238917897</v>
      </c>
      <c r="Z33">
        <f t="shared" si="14"/>
        <v>1</v>
      </c>
      <c r="AB33" s="8">
        <f t="shared" si="15"/>
        <v>-1.5584415584415624E-2</v>
      </c>
      <c r="AC33">
        <f t="shared" si="16"/>
        <v>1</v>
      </c>
      <c r="AF33">
        <v>64.994</v>
      </c>
      <c r="AG33">
        <v>25.010999999999999</v>
      </c>
      <c r="AH33">
        <v>18.992000000000001</v>
      </c>
      <c r="AI33">
        <v>232.554</v>
      </c>
      <c r="AJ33">
        <v>23</v>
      </c>
      <c r="AK33" t="str">
        <f t="shared" si="17"/>
        <v>OK</v>
      </c>
      <c r="AM33">
        <f t="shared" si="18"/>
        <v>1</v>
      </c>
      <c r="AO33">
        <f t="shared" si="6"/>
        <v>1</v>
      </c>
      <c r="AQ33" t="str">
        <f t="shared" si="19"/>
        <v/>
      </c>
    </row>
    <row r="34" spans="1:43" x14ac:dyDescent="0.3">
      <c r="A34">
        <v>24</v>
      </c>
      <c r="B34">
        <v>255518</v>
      </c>
      <c r="C34">
        <v>-4.0000000000000003E-5</v>
      </c>
      <c r="D34">
        <v>-3.0000000000000001E-5</v>
      </c>
      <c r="E34">
        <v>-1.2E-4</v>
      </c>
      <c r="F34">
        <v>1.2E-4</v>
      </c>
      <c r="G34">
        <v>1.1339999999999999E-2</v>
      </c>
      <c r="H34">
        <v>-1.1350000000000001E-2</v>
      </c>
      <c r="I34">
        <v>-1.9300000000000001E-3</v>
      </c>
      <c r="J34">
        <v>1.9400000000000001E-3</v>
      </c>
      <c r="K34">
        <v>22.2</v>
      </c>
      <c r="L34">
        <v>1</v>
      </c>
      <c r="N34">
        <f t="shared" si="3"/>
        <v>-1.7575000000000004E-2</v>
      </c>
      <c r="O34">
        <f t="shared" si="4"/>
        <v>-0.42180000000000001</v>
      </c>
      <c r="P34">
        <f t="shared" si="5"/>
        <v>39.877675000000004</v>
      </c>
      <c r="Q34">
        <f t="shared" si="7"/>
        <v>39.879909572693997</v>
      </c>
      <c r="R34">
        <f t="shared" si="8"/>
        <v>1</v>
      </c>
      <c r="T34" s="1">
        <f t="shared" si="9"/>
        <v>0.6065405202595967</v>
      </c>
      <c r="U34" s="1">
        <f t="shared" si="10"/>
        <v>-2.5251553901911621E-2</v>
      </c>
      <c r="V34" s="1">
        <f t="shared" si="11"/>
        <v>-0.6060147331950595</v>
      </c>
      <c r="W34">
        <f t="shared" si="12"/>
        <v>1</v>
      </c>
      <c r="Y34" s="2">
        <f t="shared" si="13"/>
        <v>1.3171198922459113</v>
      </c>
      <c r="Z34">
        <f t="shared" si="14"/>
        <v>1</v>
      </c>
      <c r="AB34" s="8">
        <f t="shared" si="15"/>
        <v>-5.1679586563307626E-3</v>
      </c>
      <c r="AC34">
        <f t="shared" si="16"/>
        <v>1</v>
      </c>
      <c r="AF34">
        <v>64.974999999999994</v>
      </c>
      <c r="AG34">
        <v>25.004999999999999</v>
      </c>
      <c r="AH34">
        <v>18.992999999999999</v>
      </c>
      <c r="AI34">
        <v>232.39</v>
      </c>
      <c r="AJ34">
        <v>24</v>
      </c>
      <c r="AK34" t="str">
        <f t="shared" si="17"/>
        <v>OK</v>
      </c>
      <c r="AM34">
        <f t="shared" si="18"/>
        <v>1</v>
      </c>
      <c r="AO34">
        <f t="shared" si="6"/>
        <v>1</v>
      </c>
      <c r="AQ34" t="str">
        <f t="shared" si="19"/>
        <v/>
      </c>
    </row>
    <row r="35" spans="1:43" x14ac:dyDescent="0.3">
      <c r="A35">
        <v>25</v>
      </c>
      <c r="B35">
        <v>255518</v>
      </c>
      <c r="C35">
        <v>-5.0000000000000002E-5</v>
      </c>
      <c r="D35">
        <v>-3.0000000000000001E-5</v>
      </c>
      <c r="E35">
        <v>-8.0000000000000007E-5</v>
      </c>
      <c r="F35">
        <v>8.0000000000000007E-5</v>
      </c>
      <c r="G35">
        <v>1.133E-2</v>
      </c>
      <c r="H35">
        <v>-1.136E-2</v>
      </c>
      <c r="I35">
        <v>-1.9300000000000001E-3</v>
      </c>
      <c r="J35">
        <v>1.9400000000000001E-3</v>
      </c>
      <c r="K35">
        <v>22.4</v>
      </c>
      <c r="L35">
        <v>1</v>
      </c>
      <c r="N35">
        <f t="shared" si="3"/>
        <v>-3.5150000000000001E-2</v>
      </c>
      <c r="O35">
        <f t="shared" si="4"/>
        <v>-0.28120000000000001</v>
      </c>
      <c r="P35">
        <f t="shared" si="5"/>
        <v>39.877675000000004</v>
      </c>
      <c r="Q35">
        <f t="shared" si="7"/>
        <v>39.878681928671185</v>
      </c>
      <c r="R35">
        <f t="shared" si="8"/>
        <v>1</v>
      </c>
      <c r="T35" s="1">
        <f t="shared" si="9"/>
        <v>0.40716224455730171</v>
      </c>
      <c r="U35" s="1">
        <f t="shared" si="10"/>
        <v>-5.0503097994277692E-2</v>
      </c>
      <c r="V35" s="1">
        <f t="shared" si="11"/>
        <v>-0.40401819213551987</v>
      </c>
      <c r="W35">
        <f t="shared" si="12"/>
        <v>1</v>
      </c>
      <c r="Y35" s="2">
        <f t="shared" si="13"/>
        <v>1.3175968169230499</v>
      </c>
      <c r="Z35">
        <f t="shared" si="14"/>
        <v>1</v>
      </c>
      <c r="AB35" s="8">
        <f t="shared" si="15"/>
        <v>-5.1679586563307626E-3</v>
      </c>
      <c r="AC35">
        <f t="shared" si="16"/>
        <v>1</v>
      </c>
      <c r="AF35">
        <v>65.013999999999996</v>
      </c>
      <c r="AG35">
        <v>25.003</v>
      </c>
      <c r="AH35">
        <v>18.995000000000001</v>
      </c>
      <c r="AI35">
        <v>232.34</v>
      </c>
      <c r="AJ35">
        <v>25</v>
      </c>
      <c r="AK35" t="str">
        <f t="shared" si="17"/>
        <v>OK</v>
      </c>
      <c r="AM35">
        <f t="shared" si="18"/>
        <v>1</v>
      </c>
      <c r="AO35">
        <f t="shared" si="6"/>
        <v>1</v>
      </c>
      <c r="AQ35" t="str">
        <f t="shared" si="19"/>
        <v/>
      </c>
    </row>
    <row r="36" spans="1:43" x14ac:dyDescent="0.3">
      <c r="A36">
        <v>26</v>
      </c>
      <c r="B36">
        <v>255518</v>
      </c>
      <c r="C36">
        <v>-6.0000000000000002E-5</v>
      </c>
      <c r="D36">
        <v>0</v>
      </c>
      <c r="E36">
        <v>1E-4</v>
      </c>
      <c r="F36">
        <v>-1.1E-4</v>
      </c>
      <c r="G36">
        <v>1.133E-2</v>
      </c>
      <c r="H36">
        <v>-1.136E-2</v>
      </c>
      <c r="I36">
        <v>-1.92E-3</v>
      </c>
      <c r="J36">
        <v>1.9400000000000001E-3</v>
      </c>
      <c r="K36">
        <v>22.4</v>
      </c>
      <c r="L36">
        <v>1</v>
      </c>
      <c r="N36">
        <f t="shared" si="3"/>
        <v>-0.10545</v>
      </c>
      <c r="O36">
        <f t="shared" si="4"/>
        <v>0.36907499999999999</v>
      </c>
      <c r="P36">
        <f t="shared" si="5"/>
        <v>39.877675000000004</v>
      </c>
      <c r="Q36">
        <f t="shared" si="7"/>
        <v>39.879522307366599</v>
      </c>
      <c r="R36">
        <f t="shared" si="8"/>
        <v>1</v>
      </c>
      <c r="T36" s="1">
        <f t="shared" si="9"/>
        <v>0.55148526611200832</v>
      </c>
      <c r="U36" s="1">
        <f t="shared" si="10"/>
        <v>-0.15150898007865646</v>
      </c>
      <c r="V36" s="1">
        <f t="shared" si="11"/>
        <v>0.5302675260093439</v>
      </c>
      <c r="W36">
        <f t="shared" si="12"/>
        <v>1</v>
      </c>
      <c r="Y36" s="2">
        <f t="shared" si="13"/>
        <v>1.3171370485560121</v>
      </c>
      <c r="Z36">
        <f t="shared" si="14"/>
        <v>1</v>
      </c>
      <c r="AB36" s="8">
        <f t="shared" si="15"/>
        <v>-1.0362694300518161E-2</v>
      </c>
      <c r="AC36">
        <f t="shared" si="16"/>
        <v>1</v>
      </c>
      <c r="AF36">
        <v>64.998000000000005</v>
      </c>
      <c r="AG36">
        <v>25.013000000000002</v>
      </c>
      <c r="AH36">
        <v>18.998999999999999</v>
      </c>
      <c r="AI36">
        <v>232.42599999999999</v>
      </c>
      <c r="AJ36">
        <v>26</v>
      </c>
      <c r="AK36" t="str">
        <f t="shared" si="17"/>
        <v>OK</v>
      </c>
      <c r="AM36">
        <f t="shared" si="18"/>
        <v>1</v>
      </c>
      <c r="AO36">
        <f t="shared" si="6"/>
        <v>1</v>
      </c>
      <c r="AQ36" t="str">
        <f t="shared" si="19"/>
        <v/>
      </c>
    </row>
    <row r="37" spans="1:43" x14ac:dyDescent="0.3">
      <c r="A37">
        <v>27</v>
      </c>
      <c r="B37">
        <v>255518</v>
      </c>
      <c r="C37">
        <v>0</v>
      </c>
      <c r="D37">
        <v>-4.0000000000000003E-5</v>
      </c>
      <c r="E37">
        <v>-1E-4</v>
      </c>
      <c r="F37">
        <v>1.1E-4</v>
      </c>
      <c r="G37">
        <v>1.133E-2</v>
      </c>
      <c r="H37">
        <v>-1.1339999999999999E-2</v>
      </c>
      <c r="I37">
        <v>-1.9300000000000001E-3</v>
      </c>
      <c r="J37">
        <v>1.9400000000000001E-3</v>
      </c>
      <c r="K37">
        <v>22.4</v>
      </c>
      <c r="L37">
        <v>1</v>
      </c>
      <c r="N37">
        <f t="shared" si="3"/>
        <v>7.0300000000000001E-2</v>
      </c>
      <c r="O37">
        <f t="shared" si="4"/>
        <v>-0.36907499999999999</v>
      </c>
      <c r="P37">
        <f t="shared" si="5"/>
        <v>39.842524999999995</v>
      </c>
      <c r="Q37">
        <f t="shared" si="7"/>
        <v>39.844296415186577</v>
      </c>
      <c r="R37">
        <f t="shared" si="8"/>
        <v>1</v>
      </c>
      <c r="T37" s="1">
        <f t="shared" si="9"/>
        <v>0.54027682612229999</v>
      </c>
      <c r="U37" s="1">
        <f t="shared" si="10"/>
        <v>0.10109522726792224</v>
      </c>
      <c r="V37" s="1">
        <f t="shared" si="11"/>
        <v>-0.53073531357613613</v>
      </c>
      <c r="W37">
        <f t="shared" si="12"/>
        <v>1</v>
      </c>
      <c r="Y37" s="2">
        <f t="shared" si="13"/>
        <v>1.3164890461921741</v>
      </c>
      <c r="Z37">
        <f t="shared" si="14"/>
        <v>1</v>
      </c>
      <c r="AB37" s="8">
        <f t="shared" si="15"/>
        <v>-5.1679586563307626E-3</v>
      </c>
      <c r="AC37">
        <f t="shared" si="16"/>
        <v>1</v>
      </c>
      <c r="AF37">
        <v>65.02</v>
      </c>
      <c r="AG37">
        <v>24.992000000000001</v>
      </c>
      <c r="AH37">
        <v>18.986999999999998</v>
      </c>
      <c r="AI37">
        <v>232.33500000000001</v>
      </c>
      <c r="AJ37">
        <v>27</v>
      </c>
      <c r="AK37" t="str">
        <f t="shared" si="17"/>
        <v>OK</v>
      </c>
      <c r="AM37">
        <f t="shared" si="18"/>
        <v>1</v>
      </c>
      <c r="AO37">
        <f t="shared" si="6"/>
        <v>1</v>
      </c>
      <c r="AQ37" t="str">
        <f t="shared" si="19"/>
        <v/>
      </c>
    </row>
    <row r="38" spans="1:43" x14ac:dyDescent="0.3">
      <c r="A38">
        <v>28</v>
      </c>
      <c r="B38">
        <v>255518</v>
      </c>
      <c r="C38">
        <v>-8.0000000000000007E-5</v>
      </c>
      <c r="D38">
        <v>1.0000000000000001E-5</v>
      </c>
      <c r="E38">
        <v>1.2E-4</v>
      </c>
      <c r="F38">
        <v>-1.3999999999999999E-4</v>
      </c>
      <c r="G38">
        <v>1.133E-2</v>
      </c>
      <c r="H38">
        <v>-1.1350000000000001E-2</v>
      </c>
      <c r="I38">
        <v>-1.91E-3</v>
      </c>
      <c r="J38">
        <v>1.9400000000000001E-3</v>
      </c>
      <c r="K38">
        <v>22.4</v>
      </c>
      <c r="L38">
        <v>1</v>
      </c>
      <c r="N38">
        <f t="shared" si="3"/>
        <v>-0.15817499999999998</v>
      </c>
      <c r="O38">
        <f t="shared" si="4"/>
        <v>0.45694999999999997</v>
      </c>
      <c r="P38">
        <f t="shared" si="5"/>
        <v>39.860099999999996</v>
      </c>
      <c r="Q38">
        <f t="shared" si="7"/>
        <v>39.863032933322131</v>
      </c>
      <c r="R38">
        <f t="shared" si="8"/>
        <v>1</v>
      </c>
      <c r="T38" s="1">
        <f t="shared" si="9"/>
        <v>0.69503426981118843</v>
      </c>
      <c r="U38" s="1">
        <f t="shared" si="10"/>
        <v>-0.22736301099056216</v>
      </c>
      <c r="V38" s="1">
        <f t="shared" si="11"/>
        <v>0.65680115266787598</v>
      </c>
      <c r="W38">
        <f t="shared" si="12"/>
        <v>1</v>
      </c>
      <c r="Y38" s="2">
        <f t="shared" si="13"/>
        <v>1.3164621669582341</v>
      </c>
      <c r="Z38">
        <f t="shared" si="14"/>
        <v>1</v>
      </c>
      <c r="AB38" s="8">
        <f t="shared" si="15"/>
        <v>-1.5584415584415624E-2</v>
      </c>
      <c r="AC38">
        <f t="shared" si="16"/>
        <v>1</v>
      </c>
      <c r="AF38">
        <v>65.004999999999995</v>
      </c>
      <c r="AG38">
        <v>24.998999999999999</v>
      </c>
      <c r="AH38">
        <v>18.998999999999999</v>
      </c>
      <c r="AI38">
        <v>232.44900000000001</v>
      </c>
      <c r="AJ38">
        <v>28</v>
      </c>
      <c r="AK38" t="str">
        <f t="shared" si="17"/>
        <v>OK</v>
      </c>
      <c r="AM38">
        <f t="shared" si="18"/>
        <v>1</v>
      </c>
      <c r="AO38">
        <f t="shared" si="6"/>
        <v>1</v>
      </c>
      <c r="AQ38" t="str">
        <f t="shared" si="19"/>
        <v/>
      </c>
    </row>
    <row r="39" spans="1:43" x14ac:dyDescent="0.3">
      <c r="A39">
        <v>29</v>
      </c>
      <c r="B39">
        <v>255518</v>
      </c>
      <c r="C39">
        <v>-3.0000000000000001E-5</v>
      </c>
      <c r="D39">
        <v>-4.0000000000000003E-5</v>
      </c>
      <c r="E39">
        <v>-1.3999999999999999E-4</v>
      </c>
      <c r="F39">
        <v>1.2E-4</v>
      </c>
      <c r="G39">
        <v>1.132E-2</v>
      </c>
      <c r="H39">
        <v>-1.1350000000000001E-2</v>
      </c>
      <c r="I39">
        <v>-1.9300000000000001E-3</v>
      </c>
      <c r="J39">
        <v>1.9400000000000001E-3</v>
      </c>
      <c r="K39">
        <v>22.4</v>
      </c>
      <c r="L39">
        <v>1</v>
      </c>
      <c r="N39">
        <f t="shared" si="3"/>
        <v>1.7575000000000004E-2</v>
      </c>
      <c r="O39">
        <f t="shared" si="4"/>
        <v>-0.45694999999999997</v>
      </c>
      <c r="P39">
        <f t="shared" si="5"/>
        <v>39.842525000000002</v>
      </c>
      <c r="Q39">
        <f t="shared" si="7"/>
        <v>39.845149147151524</v>
      </c>
      <c r="R39">
        <f t="shared" si="8"/>
        <v>1</v>
      </c>
      <c r="T39" s="1">
        <f t="shared" si="9"/>
        <v>0.65757664156859519</v>
      </c>
      <c r="U39" s="1">
        <f t="shared" si="10"/>
        <v>2.5273831405773755E-2</v>
      </c>
      <c r="V39" s="1">
        <f t="shared" si="11"/>
        <v>-0.657090849878606</v>
      </c>
      <c r="W39">
        <f t="shared" si="12"/>
        <v>1</v>
      </c>
      <c r="Y39" s="2">
        <f t="shared" si="13"/>
        <v>1.3172088926169094</v>
      </c>
      <c r="Z39">
        <f t="shared" si="14"/>
        <v>1</v>
      </c>
      <c r="AB39" s="8">
        <f t="shared" si="15"/>
        <v>-5.1679586563307626E-3</v>
      </c>
      <c r="AC39">
        <f t="shared" si="16"/>
        <v>1</v>
      </c>
      <c r="AF39">
        <v>64.992999999999995</v>
      </c>
      <c r="AG39">
        <v>24.997</v>
      </c>
      <c r="AH39">
        <v>18.986999999999998</v>
      </c>
      <c r="AI39">
        <v>232.21299999999999</v>
      </c>
      <c r="AJ39">
        <v>29</v>
      </c>
      <c r="AK39" t="str">
        <f t="shared" si="17"/>
        <v>OK</v>
      </c>
      <c r="AM39">
        <f t="shared" si="18"/>
        <v>1</v>
      </c>
      <c r="AO39">
        <f t="shared" si="6"/>
        <v>1</v>
      </c>
      <c r="AQ39" t="str">
        <f t="shared" si="19"/>
        <v/>
      </c>
    </row>
    <row r="40" spans="1:43" x14ac:dyDescent="0.3">
      <c r="A40">
        <v>30</v>
      </c>
      <c r="B40">
        <v>255518</v>
      </c>
      <c r="C40">
        <v>2.0000000000000002E-5</v>
      </c>
      <c r="D40">
        <v>-9.0000000000000006E-5</v>
      </c>
      <c r="E40">
        <v>8.0000000000000007E-5</v>
      </c>
      <c r="F40">
        <v>-1E-4</v>
      </c>
      <c r="G40">
        <v>1.1310000000000001E-2</v>
      </c>
      <c r="H40">
        <v>-1.133E-2</v>
      </c>
      <c r="I40">
        <v>-1.91E-3</v>
      </c>
      <c r="J40">
        <v>1.9400000000000001E-3</v>
      </c>
      <c r="K40">
        <v>22.4</v>
      </c>
      <c r="L40">
        <v>1</v>
      </c>
      <c r="N40">
        <f t="shared" si="3"/>
        <v>0.19332499999999997</v>
      </c>
      <c r="O40">
        <f t="shared" si="4"/>
        <v>0.31634999999999996</v>
      </c>
      <c r="P40">
        <f t="shared" si="5"/>
        <v>39.7898</v>
      </c>
      <c r="Q40">
        <f t="shared" si="7"/>
        <v>39.791527187557463</v>
      </c>
      <c r="R40">
        <f t="shared" si="8"/>
        <v>1</v>
      </c>
      <c r="T40" s="1">
        <f t="shared" si="9"/>
        <v>0.53384311716294264</v>
      </c>
      <c r="U40" s="1">
        <f t="shared" si="10"/>
        <v>0.27837836366751895</v>
      </c>
      <c r="V40" s="1">
        <f t="shared" si="11"/>
        <v>0.45552221808449367</v>
      </c>
      <c r="W40">
        <f t="shared" si="12"/>
        <v>1</v>
      </c>
      <c r="Y40" s="2">
        <f t="shared" si="13"/>
        <v>1.3167517911607178</v>
      </c>
      <c r="Z40">
        <f t="shared" si="14"/>
        <v>1</v>
      </c>
      <c r="AB40" s="8">
        <f t="shared" si="15"/>
        <v>-1.5584415584415624E-2</v>
      </c>
      <c r="AC40">
        <f t="shared" si="16"/>
        <v>1</v>
      </c>
      <c r="AF40">
        <v>65.015000000000001</v>
      </c>
      <c r="AG40">
        <v>24.981000000000002</v>
      </c>
      <c r="AH40">
        <v>18.986999999999998</v>
      </c>
      <c r="AI40">
        <v>231.98099999999999</v>
      </c>
      <c r="AJ40">
        <v>30</v>
      </c>
      <c r="AK40" t="str">
        <f t="shared" si="17"/>
        <v>OK</v>
      </c>
      <c r="AM40">
        <f t="shared" si="18"/>
        <v>1</v>
      </c>
      <c r="AO40">
        <f t="shared" si="6"/>
        <v>1</v>
      </c>
      <c r="AQ40" t="str">
        <f t="shared" si="19"/>
        <v/>
      </c>
    </row>
    <row r="41" spans="1:43" x14ac:dyDescent="0.3">
      <c r="A41">
        <v>31</v>
      </c>
      <c r="B41">
        <v>255518</v>
      </c>
      <c r="C41">
        <v>-5.0000000000000002E-5</v>
      </c>
      <c r="D41">
        <v>0</v>
      </c>
      <c r="E41">
        <v>1.2E-4</v>
      </c>
      <c r="F41">
        <v>-1E-4</v>
      </c>
      <c r="G41">
        <v>1.1350000000000001E-2</v>
      </c>
      <c r="H41">
        <v>-1.1339999999999999E-2</v>
      </c>
      <c r="I41">
        <v>-1.92E-3</v>
      </c>
      <c r="J41">
        <v>1.9499999999999999E-3</v>
      </c>
      <c r="K41">
        <v>22.4</v>
      </c>
      <c r="L41">
        <v>1</v>
      </c>
      <c r="N41">
        <f t="shared" si="3"/>
        <v>-8.7874999999999995E-2</v>
      </c>
      <c r="O41">
        <f t="shared" si="4"/>
        <v>0.38664999999999994</v>
      </c>
      <c r="P41">
        <f t="shared" si="5"/>
        <v>39.877675000000004</v>
      </c>
      <c r="Q41">
        <f t="shared" si="7"/>
        <v>39.879646232680528</v>
      </c>
      <c r="R41">
        <f t="shared" si="8"/>
        <v>1</v>
      </c>
      <c r="T41" s="1">
        <f t="shared" si="9"/>
        <v>0.56968228657749787</v>
      </c>
      <c r="U41" s="1">
        <f t="shared" si="10"/>
        <v>-0.12625757331912757</v>
      </c>
      <c r="V41" s="1">
        <f t="shared" si="11"/>
        <v>0.55551681410868425</v>
      </c>
      <c r="W41">
        <f t="shared" si="12"/>
        <v>1</v>
      </c>
      <c r="Y41" s="2">
        <f t="shared" si="13"/>
        <v>1.3173395138614117</v>
      </c>
      <c r="Z41">
        <f t="shared" si="14"/>
        <v>1</v>
      </c>
      <c r="AB41" s="8">
        <f t="shared" si="15"/>
        <v>-1.5503875968992177E-2</v>
      </c>
      <c r="AC41">
        <f t="shared" si="16"/>
        <v>1</v>
      </c>
      <c r="AF41">
        <v>64.997</v>
      </c>
      <c r="AG41">
        <v>24.998999999999999</v>
      </c>
      <c r="AH41">
        <v>18.986000000000001</v>
      </c>
      <c r="AI41">
        <v>232.39099999999999</v>
      </c>
      <c r="AJ41">
        <v>31</v>
      </c>
      <c r="AK41" t="str">
        <f t="shared" si="17"/>
        <v>OK</v>
      </c>
      <c r="AM41">
        <f t="shared" si="18"/>
        <v>1</v>
      </c>
      <c r="AO41">
        <f t="shared" si="6"/>
        <v>1</v>
      </c>
      <c r="AQ41" t="str">
        <f t="shared" si="19"/>
        <v/>
      </c>
    </row>
    <row r="42" spans="1:43" x14ac:dyDescent="0.3">
      <c r="A42">
        <v>32</v>
      </c>
      <c r="B42">
        <v>255518</v>
      </c>
      <c r="C42">
        <v>0</v>
      </c>
      <c r="D42">
        <v>-6.9999999999999994E-5</v>
      </c>
      <c r="E42">
        <v>6.9999999999999994E-5</v>
      </c>
      <c r="F42">
        <v>-8.0000000000000007E-5</v>
      </c>
      <c r="G42">
        <v>1.1339999999999999E-2</v>
      </c>
      <c r="H42">
        <v>-1.136E-2</v>
      </c>
      <c r="I42">
        <v>-1.92E-3</v>
      </c>
      <c r="J42">
        <v>1.9499999999999999E-3</v>
      </c>
      <c r="K42">
        <v>22.4</v>
      </c>
      <c r="L42">
        <v>1</v>
      </c>
      <c r="N42">
        <f t="shared" si="3"/>
        <v>0.12302499999999998</v>
      </c>
      <c r="O42">
        <f t="shared" si="4"/>
        <v>0.263625</v>
      </c>
      <c r="P42">
        <f t="shared" si="5"/>
        <v>39.89524999999999</v>
      </c>
      <c r="Q42">
        <f t="shared" si="7"/>
        <v>39.896310679732643</v>
      </c>
      <c r="R42">
        <f t="shared" si="8"/>
        <v>1</v>
      </c>
      <c r="T42" s="1">
        <f t="shared" si="9"/>
        <v>0.41779607828808074</v>
      </c>
      <c r="U42" s="1">
        <f t="shared" si="10"/>
        <v>0.17668246048956407</v>
      </c>
      <c r="V42" s="1">
        <f t="shared" si="11"/>
        <v>0.37860096211432742</v>
      </c>
      <c r="W42">
        <f t="shared" si="12"/>
        <v>1</v>
      </c>
      <c r="Y42" s="2">
        <f t="shared" si="13"/>
        <v>1.3183324752457497</v>
      </c>
      <c r="Z42">
        <f t="shared" si="14"/>
        <v>1</v>
      </c>
      <c r="AB42" s="8">
        <f t="shared" si="15"/>
        <v>-1.5503875968992177E-2</v>
      </c>
      <c r="AC42">
        <f t="shared" si="16"/>
        <v>1</v>
      </c>
      <c r="AF42">
        <v>65.001999999999995</v>
      </c>
      <c r="AG42">
        <v>25.001000000000001</v>
      </c>
      <c r="AH42">
        <v>18.984999999999999</v>
      </c>
      <c r="AI42">
        <v>232.31299999999999</v>
      </c>
      <c r="AJ42">
        <v>32</v>
      </c>
      <c r="AK42" t="str">
        <f t="shared" si="17"/>
        <v>OK</v>
      </c>
      <c r="AM42">
        <f t="shared" si="18"/>
        <v>1</v>
      </c>
      <c r="AO42">
        <f t="shared" si="6"/>
        <v>1</v>
      </c>
      <c r="AQ42" t="str">
        <f t="shared" si="19"/>
        <v/>
      </c>
    </row>
    <row r="43" spans="1:43" x14ac:dyDescent="0.3">
      <c r="A43">
        <v>33</v>
      </c>
      <c r="B43">
        <v>255518</v>
      </c>
      <c r="C43">
        <v>-1.0000000000000001E-5</v>
      </c>
      <c r="D43">
        <v>-6.9999999999999994E-5</v>
      </c>
      <c r="E43">
        <v>1.2E-4</v>
      </c>
      <c r="F43">
        <v>-1.3999999999999999E-4</v>
      </c>
      <c r="G43">
        <v>1.132E-2</v>
      </c>
      <c r="H43">
        <v>-1.1339999999999999E-2</v>
      </c>
      <c r="I43">
        <v>-1.92E-3</v>
      </c>
      <c r="J43">
        <v>1.9400000000000001E-3</v>
      </c>
      <c r="K43">
        <v>22.1</v>
      </c>
      <c r="L43">
        <v>1</v>
      </c>
      <c r="N43">
        <f t="shared" si="3"/>
        <v>0.10544999999999999</v>
      </c>
      <c r="O43">
        <f t="shared" si="4"/>
        <v>0.45694999999999997</v>
      </c>
      <c r="P43">
        <f t="shared" si="5"/>
        <v>39.824950000000001</v>
      </c>
      <c r="Q43">
        <f t="shared" si="7"/>
        <v>39.827711025208316</v>
      </c>
      <c r="R43">
        <f t="shared" si="8"/>
        <v>1</v>
      </c>
      <c r="T43" s="1">
        <f t="shared" si="9"/>
        <v>0.67465641061213844</v>
      </c>
      <c r="U43" s="1">
        <f t="shared" si="10"/>
        <v>0.1517095647287805</v>
      </c>
      <c r="V43" s="1">
        <f t="shared" si="11"/>
        <v>0.65738080274608235</v>
      </c>
      <c r="W43">
        <f t="shared" si="12"/>
        <v>1</v>
      </c>
      <c r="Y43" s="2">
        <f t="shared" si="13"/>
        <v>1.315766003660698</v>
      </c>
      <c r="Z43">
        <f t="shared" si="14"/>
        <v>1</v>
      </c>
      <c r="AB43" s="8">
        <f t="shared" si="15"/>
        <v>-1.0362694300518161E-2</v>
      </c>
      <c r="AC43">
        <f t="shared" si="16"/>
        <v>1</v>
      </c>
      <c r="AF43">
        <v>65.010999999999996</v>
      </c>
      <c r="AG43">
        <v>25.006</v>
      </c>
      <c r="AH43">
        <v>18.984000000000002</v>
      </c>
      <c r="AI43">
        <v>232.304</v>
      </c>
      <c r="AJ43">
        <v>33</v>
      </c>
      <c r="AK43" t="str">
        <f t="shared" si="17"/>
        <v>OK</v>
      </c>
      <c r="AM43">
        <f t="shared" si="18"/>
        <v>1</v>
      </c>
      <c r="AO43">
        <f t="shared" si="6"/>
        <v>1</v>
      </c>
      <c r="AQ43" t="str">
        <f t="shared" si="19"/>
        <v/>
      </c>
    </row>
    <row r="44" spans="1:43" x14ac:dyDescent="0.3">
      <c r="A44">
        <v>34</v>
      </c>
      <c r="B44">
        <v>255518</v>
      </c>
      <c r="C44">
        <v>2.0000000000000002E-5</v>
      </c>
      <c r="D44">
        <v>-6.0000000000000002E-5</v>
      </c>
      <c r="E44">
        <v>-1.2E-4</v>
      </c>
      <c r="F44">
        <v>9.0000000000000006E-5</v>
      </c>
      <c r="G44">
        <v>1.133E-2</v>
      </c>
      <c r="H44">
        <v>-1.1350000000000001E-2</v>
      </c>
      <c r="I44">
        <v>-1.9300000000000001E-3</v>
      </c>
      <c r="J44">
        <v>1.9300000000000001E-3</v>
      </c>
      <c r="K44">
        <v>22.1</v>
      </c>
      <c r="L44">
        <v>1</v>
      </c>
      <c r="N44">
        <f t="shared" si="3"/>
        <v>0.1406</v>
      </c>
      <c r="O44">
        <f t="shared" si="4"/>
        <v>-0.36907499999999999</v>
      </c>
      <c r="P44">
        <f t="shared" si="5"/>
        <v>39.860099999999996</v>
      </c>
      <c r="Q44">
        <f t="shared" si="7"/>
        <v>39.862056604315143</v>
      </c>
      <c r="R44">
        <f t="shared" si="8"/>
        <v>1</v>
      </c>
      <c r="T44" s="1">
        <f t="shared" si="9"/>
        <v>0.5676897586132309</v>
      </c>
      <c r="U44" s="1">
        <f t="shared" si="10"/>
        <v>0.20210067685413896</v>
      </c>
      <c r="V44" s="1">
        <f t="shared" si="11"/>
        <v>-0.5305013166738104</v>
      </c>
      <c r="W44">
        <f t="shared" si="12"/>
        <v>1</v>
      </c>
      <c r="Y44" s="2">
        <f t="shared" si="13"/>
        <v>1.3159546386745489</v>
      </c>
      <c r="Z44">
        <f t="shared" si="14"/>
        <v>1</v>
      </c>
      <c r="AB44" s="8">
        <f t="shared" si="15"/>
        <v>0</v>
      </c>
      <c r="AC44">
        <f t="shared" si="16"/>
        <v>1</v>
      </c>
      <c r="AF44">
        <v>65.007999999999996</v>
      </c>
      <c r="AG44">
        <v>25.012</v>
      </c>
      <c r="AH44">
        <v>18.992000000000001</v>
      </c>
      <c r="AI44">
        <v>232.471</v>
      </c>
      <c r="AJ44">
        <v>34</v>
      </c>
      <c r="AK44" t="str">
        <f t="shared" si="17"/>
        <v>OK</v>
      </c>
      <c r="AM44">
        <f t="shared" si="18"/>
        <v>1</v>
      </c>
      <c r="AO44">
        <f t="shared" si="6"/>
        <v>1</v>
      </c>
      <c r="AQ44" t="str">
        <f t="shared" si="19"/>
        <v/>
      </c>
    </row>
    <row r="45" spans="1:43" x14ac:dyDescent="0.3">
      <c r="A45">
        <v>35</v>
      </c>
      <c r="B45">
        <v>255518</v>
      </c>
      <c r="C45">
        <v>-5.0000000000000002E-5</v>
      </c>
      <c r="D45">
        <v>0</v>
      </c>
      <c r="E45">
        <v>1.2E-4</v>
      </c>
      <c r="F45">
        <v>-1.2E-4</v>
      </c>
      <c r="G45">
        <v>1.1299999999999999E-2</v>
      </c>
      <c r="H45">
        <v>-1.133E-2</v>
      </c>
      <c r="I45">
        <v>-1.92E-3</v>
      </c>
      <c r="J45">
        <v>1.9400000000000001E-3</v>
      </c>
      <c r="K45">
        <v>22.1</v>
      </c>
      <c r="L45">
        <v>1</v>
      </c>
      <c r="N45">
        <f t="shared" si="3"/>
        <v>-8.7874999999999995E-2</v>
      </c>
      <c r="O45">
        <f t="shared" si="4"/>
        <v>0.42180000000000001</v>
      </c>
      <c r="P45">
        <f t="shared" si="5"/>
        <v>39.772224999999999</v>
      </c>
      <c r="Q45">
        <f t="shared" si="7"/>
        <v>39.774558686505245</v>
      </c>
      <c r="R45">
        <f t="shared" si="8"/>
        <v>1</v>
      </c>
      <c r="T45" s="1">
        <f t="shared" si="9"/>
        <v>0.62066652999876415</v>
      </c>
      <c r="U45" s="1">
        <f t="shared" si="10"/>
        <v>-0.12659232496640094</v>
      </c>
      <c r="V45" s="1">
        <f t="shared" si="11"/>
        <v>0.60762136869738748</v>
      </c>
      <c r="W45">
        <f t="shared" si="12"/>
        <v>1</v>
      </c>
      <c r="Y45" s="2">
        <f t="shared" si="13"/>
        <v>1.3157091609390039</v>
      </c>
      <c r="Z45">
        <f t="shared" si="14"/>
        <v>1</v>
      </c>
      <c r="AB45" s="8">
        <f t="shared" si="15"/>
        <v>-1.0362694300518161E-2</v>
      </c>
      <c r="AC45">
        <f t="shared" si="16"/>
        <v>1</v>
      </c>
      <c r="AF45">
        <v>64.995999999999995</v>
      </c>
      <c r="AG45">
        <v>24.972000000000001</v>
      </c>
      <c r="AH45">
        <v>18.983000000000001</v>
      </c>
      <c r="AI45">
        <v>232.00399999999999</v>
      </c>
      <c r="AJ45">
        <v>35</v>
      </c>
      <c r="AK45" t="str">
        <f t="shared" si="17"/>
        <v>OK</v>
      </c>
      <c r="AM45">
        <f t="shared" si="18"/>
        <v>1</v>
      </c>
      <c r="AO45">
        <f t="shared" si="6"/>
        <v>1</v>
      </c>
      <c r="AQ45" t="str">
        <f t="shared" si="19"/>
        <v/>
      </c>
    </row>
    <row r="46" spans="1:43" x14ac:dyDescent="0.3">
      <c r="A46">
        <v>36</v>
      </c>
      <c r="B46">
        <v>255518</v>
      </c>
      <c r="C46">
        <v>-3.0000000000000001E-5</v>
      </c>
      <c r="D46">
        <v>-5.0000000000000002E-5</v>
      </c>
      <c r="E46">
        <v>-1E-4</v>
      </c>
      <c r="F46">
        <v>8.0000000000000007E-5</v>
      </c>
      <c r="G46">
        <v>1.1310000000000001E-2</v>
      </c>
      <c r="H46">
        <v>-1.1339999999999999E-2</v>
      </c>
      <c r="I46">
        <v>-1.9300000000000001E-3</v>
      </c>
      <c r="J46">
        <v>1.9300000000000001E-3</v>
      </c>
      <c r="K46">
        <v>22.1</v>
      </c>
      <c r="L46">
        <v>1</v>
      </c>
      <c r="N46">
        <f t="shared" si="3"/>
        <v>3.5150000000000001E-2</v>
      </c>
      <c r="O46">
        <f t="shared" si="4"/>
        <v>-0.31634999999999996</v>
      </c>
      <c r="P46">
        <f t="shared" si="5"/>
        <v>39.807374999999993</v>
      </c>
      <c r="Q46">
        <f t="shared" si="7"/>
        <v>39.808647518292105</v>
      </c>
      <c r="R46">
        <f t="shared" si="8"/>
        <v>1</v>
      </c>
      <c r="T46" s="1">
        <f t="shared" si="9"/>
        <v>0.4581229964589662</v>
      </c>
      <c r="U46" s="1">
        <f t="shared" si="10"/>
        <v>5.0592286641988372E-2</v>
      </c>
      <c r="V46" s="1">
        <f t="shared" si="11"/>
        <v>-0.45532111299139993</v>
      </c>
      <c r="W46">
        <f t="shared" si="12"/>
        <v>1</v>
      </c>
      <c r="Y46" s="2">
        <f t="shared" si="13"/>
        <v>1.315912265138909</v>
      </c>
      <c r="Z46">
        <f t="shared" si="14"/>
        <v>1</v>
      </c>
      <c r="AB46" s="8">
        <f t="shared" si="15"/>
        <v>0</v>
      </c>
      <c r="AC46">
        <f t="shared" si="16"/>
        <v>1</v>
      </c>
      <c r="AF46">
        <v>65.004999999999995</v>
      </c>
      <c r="AG46">
        <v>24.991</v>
      </c>
      <c r="AH46">
        <v>18.988</v>
      </c>
      <c r="AI46">
        <v>232.167</v>
      </c>
      <c r="AJ46">
        <v>36</v>
      </c>
      <c r="AK46" t="str">
        <f t="shared" si="17"/>
        <v>OK</v>
      </c>
      <c r="AM46">
        <f t="shared" si="18"/>
        <v>1</v>
      </c>
      <c r="AO46">
        <f t="shared" si="6"/>
        <v>1</v>
      </c>
      <c r="AQ46" t="str">
        <f t="shared" si="19"/>
        <v/>
      </c>
    </row>
    <row r="47" spans="1:43" x14ac:dyDescent="0.3">
      <c r="A47">
        <v>37</v>
      </c>
      <c r="B47">
        <v>255518</v>
      </c>
      <c r="C47">
        <v>-4.0000000000000003E-5</v>
      </c>
      <c r="D47">
        <v>-1.0000000000000001E-5</v>
      </c>
      <c r="E47">
        <v>1.2E-4</v>
      </c>
      <c r="F47">
        <v>-1.3999999999999999E-4</v>
      </c>
      <c r="G47">
        <v>1.132E-2</v>
      </c>
      <c r="H47">
        <v>-1.1339999999999999E-2</v>
      </c>
      <c r="I47">
        <v>-1.9300000000000001E-3</v>
      </c>
      <c r="J47">
        <v>1.9400000000000001E-3</v>
      </c>
      <c r="K47">
        <v>22.1</v>
      </c>
      <c r="L47">
        <v>1</v>
      </c>
      <c r="N47">
        <f t="shared" si="3"/>
        <v>-5.2725000000000008E-2</v>
      </c>
      <c r="O47">
        <f t="shared" si="4"/>
        <v>0.45694999999999997</v>
      </c>
      <c r="P47">
        <f t="shared" si="5"/>
        <v>39.824950000000001</v>
      </c>
      <c r="Q47">
        <f t="shared" si="7"/>
        <v>39.827606326901261</v>
      </c>
      <c r="R47">
        <f t="shared" si="8"/>
        <v>1</v>
      </c>
      <c r="T47" s="1">
        <f t="shared" si="9"/>
        <v>0.6617420026901536</v>
      </c>
      <c r="U47" s="1">
        <f t="shared" si="10"/>
        <v>-7.5854915319305161E-2</v>
      </c>
      <c r="V47" s="1">
        <f t="shared" si="11"/>
        <v>0.65738080274608235</v>
      </c>
      <c r="W47">
        <f t="shared" si="12"/>
        <v>1</v>
      </c>
      <c r="Y47" s="2">
        <f t="shared" si="13"/>
        <v>1.3162838363538565</v>
      </c>
      <c r="Z47">
        <f t="shared" si="14"/>
        <v>1</v>
      </c>
      <c r="AB47" s="8">
        <f t="shared" si="15"/>
        <v>-5.1679586563307626E-3</v>
      </c>
      <c r="AC47">
        <f t="shared" si="16"/>
        <v>1</v>
      </c>
      <c r="AF47">
        <v>65.001000000000005</v>
      </c>
      <c r="AG47">
        <v>24.991</v>
      </c>
      <c r="AH47">
        <v>18.986999999999998</v>
      </c>
      <c r="AI47">
        <v>232.21199999999999</v>
      </c>
      <c r="AJ47">
        <v>37</v>
      </c>
      <c r="AK47" t="str">
        <f t="shared" si="17"/>
        <v>OK</v>
      </c>
      <c r="AM47">
        <f t="shared" si="18"/>
        <v>1</v>
      </c>
      <c r="AO47">
        <f t="shared" si="6"/>
        <v>1</v>
      </c>
      <c r="AQ47" t="str">
        <f t="shared" si="19"/>
        <v/>
      </c>
    </row>
    <row r="48" spans="1:43" x14ac:dyDescent="0.3">
      <c r="A48">
        <v>38</v>
      </c>
      <c r="B48">
        <v>255518</v>
      </c>
      <c r="C48">
        <v>0</v>
      </c>
      <c r="D48">
        <v>-6.0000000000000002E-5</v>
      </c>
      <c r="E48">
        <v>1E-4</v>
      </c>
      <c r="F48">
        <v>-1.2E-4</v>
      </c>
      <c r="G48">
        <v>1.1310000000000001E-2</v>
      </c>
      <c r="H48">
        <v>-1.133E-2</v>
      </c>
      <c r="I48">
        <v>-1.92E-3</v>
      </c>
      <c r="J48">
        <v>1.9300000000000001E-3</v>
      </c>
      <c r="K48">
        <v>22.1</v>
      </c>
      <c r="L48">
        <v>1</v>
      </c>
      <c r="N48">
        <f t="shared" si="3"/>
        <v>0.10545</v>
      </c>
      <c r="O48">
        <f t="shared" si="4"/>
        <v>0.38664999999999994</v>
      </c>
      <c r="P48">
        <f t="shared" si="5"/>
        <v>39.7898</v>
      </c>
      <c r="Q48">
        <f t="shared" si="7"/>
        <v>39.791818279201564</v>
      </c>
      <c r="R48">
        <f t="shared" si="8"/>
        <v>1</v>
      </c>
      <c r="T48" s="1">
        <f t="shared" si="9"/>
        <v>0.5770762434232487</v>
      </c>
      <c r="U48" s="1">
        <f t="shared" si="10"/>
        <v>0.15184358315165886</v>
      </c>
      <c r="V48" s="1">
        <f t="shared" si="11"/>
        <v>0.55674358505670873</v>
      </c>
      <c r="W48">
        <f t="shared" si="12"/>
        <v>1</v>
      </c>
      <c r="Y48" s="2">
        <f t="shared" si="13"/>
        <v>1.3151803499234909</v>
      </c>
      <c r="Z48">
        <f t="shared" si="14"/>
        <v>1</v>
      </c>
      <c r="AB48" s="8">
        <f t="shared" si="15"/>
        <v>-5.1948051948052087E-3</v>
      </c>
      <c r="AC48">
        <f t="shared" si="16"/>
        <v>1</v>
      </c>
      <c r="AF48">
        <v>65.004999999999995</v>
      </c>
      <c r="AG48">
        <v>25.007000000000001</v>
      </c>
      <c r="AH48">
        <v>19.003</v>
      </c>
      <c r="AI48">
        <v>232.19800000000001</v>
      </c>
      <c r="AJ48">
        <v>38</v>
      </c>
      <c r="AK48" t="str">
        <f t="shared" si="17"/>
        <v>OK</v>
      </c>
      <c r="AM48">
        <f t="shared" si="18"/>
        <v>1</v>
      </c>
      <c r="AO48">
        <f t="shared" si="6"/>
        <v>1</v>
      </c>
      <c r="AQ48" t="str">
        <f t="shared" si="19"/>
        <v/>
      </c>
    </row>
    <row r="49" spans="1:43" x14ac:dyDescent="0.3">
      <c r="A49">
        <v>39</v>
      </c>
      <c r="B49">
        <v>255518</v>
      </c>
      <c r="C49">
        <v>-1.1E-4</v>
      </c>
      <c r="D49">
        <v>0</v>
      </c>
      <c r="E49">
        <v>-9.0000000000000006E-5</v>
      </c>
      <c r="F49">
        <v>6.0000000000000002E-5</v>
      </c>
      <c r="G49">
        <v>1.1339999999999999E-2</v>
      </c>
      <c r="H49">
        <v>-1.136E-2</v>
      </c>
      <c r="I49">
        <v>-1.9400000000000001E-3</v>
      </c>
      <c r="J49">
        <v>1.9300000000000001E-3</v>
      </c>
      <c r="K49">
        <v>22.1</v>
      </c>
      <c r="L49">
        <v>1</v>
      </c>
      <c r="N49">
        <f t="shared" si="3"/>
        <v>-0.19332499999999997</v>
      </c>
      <c r="O49">
        <f t="shared" si="4"/>
        <v>-0.263625</v>
      </c>
      <c r="P49">
        <f t="shared" si="5"/>
        <v>39.89524999999999</v>
      </c>
      <c r="Q49">
        <f t="shared" si="7"/>
        <v>39.896589393815972</v>
      </c>
      <c r="R49">
        <f t="shared" si="8"/>
        <v>1</v>
      </c>
      <c r="T49" s="1">
        <f t="shared" si="9"/>
        <v>0.46948865742086354</v>
      </c>
      <c r="U49" s="1">
        <f t="shared" si="10"/>
        <v>-0.27764257335894887</v>
      </c>
      <c r="V49" s="1">
        <f t="shared" si="11"/>
        <v>-0.37860096211432742</v>
      </c>
      <c r="W49">
        <f t="shared" si="12"/>
        <v>1</v>
      </c>
      <c r="Y49" s="2">
        <f t="shared" si="13"/>
        <v>1.3179507259215832</v>
      </c>
      <c r="Z49">
        <f t="shared" si="14"/>
        <v>1</v>
      </c>
      <c r="AB49" s="8">
        <f t="shared" si="15"/>
        <v>5.1679586563307626E-3</v>
      </c>
      <c r="AC49">
        <f t="shared" si="16"/>
        <v>1</v>
      </c>
      <c r="AF49">
        <v>64.963999999999999</v>
      </c>
      <c r="AG49">
        <v>25.001999999999999</v>
      </c>
      <c r="AH49">
        <v>18.992999999999999</v>
      </c>
      <c r="AI49">
        <v>232.32</v>
      </c>
      <c r="AJ49">
        <v>39</v>
      </c>
      <c r="AK49" t="str">
        <f t="shared" si="17"/>
        <v>OK</v>
      </c>
      <c r="AM49">
        <f t="shared" si="18"/>
        <v>1</v>
      </c>
      <c r="AO49">
        <f t="shared" si="6"/>
        <v>1</v>
      </c>
      <c r="AQ49" t="str">
        <f t="shared" si="19"/>
        <v/>
      </c>
    </row>
    <row r="50" spans="1:43" x14ac:dyDescent="0.3">
      <c r="A50">
        <v>40</v>
      </c>
      <c r="B50">
        <v>255518</v>
      </c>
      <c r="C50">
        <v>-5.0000000000000002E-5</v>
      </c>
      <c r="D50">
        <v>-1.0000000000000001E-5</v>
      </c>
      <c r="E50">
        <v>-1.1E-4</v>
      </c>
      <c r="F50">
        <v>1.1E-4</v>
      </c>
      <c r="G50">
        <v>1.1350000000000001E-2</v>
      </c>
      <c r="H50">
        <v>-1.136E-2</v>
      </c>
      <c r="I50">
        <v>-1.9300000000000001E-3</v>
      </c>
      <c r="J50">
        <v>1.9300000000000001E-3</v>
      </c>
      <c r="K50">
        <v>22.1</v>
      </c>
      <c r="L50">
        <v>1</v>
      </c>
      <c r="N50">
        <f t="shared" si="3"/>
        <v>-7.0300000000000001E-2</v>
      </c>
      <c r="O50">
        <f t="shared" si="4"/>
        <v>-0.38664999999999994</v>
      </c>
      <c r="P50">
        <f t="shared" si="5"/>
        <v>39.912825000000005</v>
      </c>
      <c r="Q50">
        <f t="shared" si="7"/>
        <v>39.914759673498288</v>
      </c>
      <c r="R50">
        <f t="shared" si="8"/>
        <v>1</v>
      </c>
      <c r="T50" s="1">
        <f t="shared" si="9"/>
        <v>0.56412645463766653</v>
      </c>
      <c r="U50" s="1">
        <f t="shared" si="10"/>
        <v>-0.1009171647087008</v>
      </c>
      <c r="V50" s="1">
        <f t="shared" si="11"/>
        <v>-0.55502761811868806</v>
      </c>
      <c r="W50">
        <f t="shared" si="12"/>
        <v>1</v>
      </c>
      <c r="Y50" s="2">
        <f t="shared" si="13"/>
        <v>1.3171505864073068</v>
      </c>
      <c r="Z50">
        <f t="shared" si="14"/>
        <v>1</v>
      </c>
      <c r="AB50" s="8">
        <f t="shared" si="15"/>
        <v>0</v>
      </c>
      <c r="AC50">
        <f t="shared" si="16"/>
        <v>1</v>
      </c>
      <c r="AF50">
        <v>64.998000000000005</v>
      </c>
      <c r="AG50">
        <v>25.030999999999999</v>
      </c>
      <c r="AH50">
        <v>18.989000000000001</v>
      </c>
      <c r="AI50">
        <v>232.56700000000001</v>
      </c>
      <c r="AJ50">
        <v>40</v>
      </c>
      <c r="AK50" t="str">
        <f t="shared" si="17"/>
        <v>OK</v>
      </c>
      <c r="AM50">
        <f t="shared" si="18"/>
        <v>1</v>
      </c>
      <c r="AO50">
        <f t="shared" si="6"/>
        <v>1</v>
      </c>
      <c r="AQ50" t="str">
        <f t="shared" si="19"/>
        <v/>
      </c>
    </row>
    <row r="51" spans="1:43" x14ac:dyDescent="0.3">
      <c r="A51">
        <v>41</v>
      </c>
      <c r="B51">
        <v>255518</v>
      </c>
      <c r="C51">
        <v>-3.0000000000000001E-5</v>
      </c>
      <c r="D51">
        <v>-5.0000000000000002E-5</v>
      </c>
      <c r="E51">
        <v>-1.2999999999999999E-4</v>
      </c>
      <c r="F51">
        <v>1E-4</v>
      </c>
      <c r="G51">
        <v>1.133E-2</v>
      </c>
      <c r="H51">
        <v>-1.136E-2</v>
      </c>
      <c r="I51">
        <v>-1.9300000000000001E-3</v>
      </c>
      <c r="J51">
        <v>1.9400000000000001E-3</v>
      </c>
      <c r="K51">
        <v>21.8</v>
      </c>
      <c r="L51">
        <v>1</v>
      </c>
      <c r="N51">
        <f t="shared" si="3"/>
        <v>3.5150000000000001E-2</v>
      </c>
      <c r="O51">
        <f t="shared" si="4"/>
        <v>-0.404225</v>
      </c>
      <c r="P51">
        <f t="shared" si="5"/>
        <v>39.877675000000004</v>
      </c>
      <c r="Q51">
        <f t="shared" si="7"/>
        <v>39.87973917641326</v>
      </c>
      <c r="R51">
        <f t="shared" si="8"/>
        <v>1</v>
      </c>
      <c r="T51" s="1">
        <f t="shared" si="9"/>
        <v>0.5829573126470009</v>
      </c>
      <c r="U51" s="1">
        <f t="shared" si="10"/>
        <v>5.0503097994277692E-2</v>
      </c>
      <c r="V51" s="1">
        <f t="shared" si="11"/>
        <v>-0.58076588643851013</v>
      </c>
      <c r="W51">
        <f t="shared" si="12"/>
        <v>1</v>
      </c>
      <c r="Y51" s="2">
        <f t="shared" si="13"/>
        <v>1.3162384858851037</v>
      </c>
      <c r="Z51">
        <f t="shared" si="14"/>
        <v>1</v>
      </c>
      <c r="AB51" s="8">
        <f t="shared" si="15"/>
        <v>-5.1679586563307626E-3</v>
      </c>
      <c r="AC51">
        <f t="shared" si="16"/>
        <v>1</v>
      </c>
      <c r="AF51">
        <v>65.003</v>
      </c>
      <c r="AG51">
        <v>25.015000000000001</v>
      </c>
      <c r="AH51">
        <v>18.984999999999999</v>
      </c>
      <c r="AI51">
        <v>232.46199999999999</v>
      </c>
      <c r="AJ51">
        <v>41</v>
      </c>
      <c r="AK51" t="str">
        <f t="shared" si="17"/>
        <v>OK</v>
      </c>
      <c r="AM51">
        <f t="shared" si="18"/>
        <v>1</v>
      </c>
      <c r="AO51">
        <f t="shared" si="6"/>
        <v>1</v>
      </c>
      <c r="AQ51" t="str">
        <f t="shared" si="19"/>
        <v/>
      </c>
    </row>
    <row r="52" spans="1:43" x14ac:dyDescent="0.3">
      <c r="A52">
        <v>42</v>
      </c>
      <c r="B52">
        <v>255518</v>
      </c>
      <c r="C52">
        <v>-4.0000000000000003E-5</v>
      </c>
      <c r="D52">
        <v>-1.0000000000000001E-5</v>
      </c>
      <c r="E52">
        <v>9.0000000000000006E-5</v>
      </c>
      <c r="F52">
        <v>-1.1E-4</v>
      </c>
      <c r="G52">
        <v>1.1310000000000001E-2</v>
      </c>
      <c r="H52">
        <v>-1.1339999999999999E-2</v>
      </c>
      <c r="I52">
        <v>-1.92E-3</v>
      </c>
      <c r="J52">
        <v>1.9400000000000001E-3</v>
      </c>
      <c r="K52">
        <v>21.8</v>
      </c>
      <c r="L52">
        <v>1</v>
      </c>
      <c r="N52">
        <f t="shared" si="3"/>
        <v>-5.2725000000000008E-2</v>
      </c>
      <c r="O52">
        <f t="shared" si="4"/>
        <v>0.35149999999999998</v>
      </c>
      <c r="P52">
        <f t="shared" si="5"/>
        <v>39.807374999999993</v>
      </c>
      <c r="Q52">
        <f t="shared" si="7"/>
        <v>39.808961761973265</v>
      </c>
      <c r="R52">
        <f t="shared" si="8"/>
        <v>1</v>
      </c>
      <c r="T52" s="1">
        <f t="shared" si="9"/>
        <v>0.51156937695356686</v>
      </c>
      <c r="U52" s="1">
        <f t="shared" si="10"/>
        <v>-7.5888405308984511E-2</v>
      </c>
      <c r="V52" s="1">
        <f t="shared" si="11"/>
        <v>0.50590984970414543</v>
      </c>
      <c r="W52">
        <f t="shared" si="12"/>
        <v>1</v>
      </c>
      <c r="Y52" s="2">
        <f t="shared" si="13"/>
        <v>1.3147847860523281</v>
      </c>
      <c r="Z52">
        <f t="shared" si="14"/>
        <v>1</v>
      </c>
      <c r="AB52" s="8">
        <f t="shared" si="15"/>
        <v>-1.0362694300518161E-2</v>
      </c>
      <c r="AC52">
        <f t="shared" si="16"/>
        <v>1</v>
      </c>
      <c r="AF52">
        <v>64.997</v>
      </c>
      <c r="AG52">
        <v>25.012</v>
      </c>
      <c r="AH52">
        <v>18.998000000000001</v>
      </c>
      <c r="AI52">
        <v>232.30600000000001</v>
      </c>
      <c r="AJ52">
        <v>42</v>
      </c>
      <c r="AK52" t="str">
        <f t="shared" si="17"/>
        <v>OK</v>
      </c>
      <c r="AM52">
        <f t="shared" si="18"/>
        <v>1</v>
      </c>
      <c r="AO52">
        <f t="shared" si="6"/>
        <v>1</v>
      </c>
      <c r="AQ52" t="str">
        <f t="shared" si="19"/>
        <v/>
      </c>
    </row>
    <row r="53" spans="1:43" x14ac:dyDescent="0.3">
      <c r="A53">
        <v>43</v>
      </c>
      <c r="B53">
        <v>255518</v>
      </c>
      <c r="C53">
        <v>-6.0000000000000002E-5</v>
      </c>
      <c r="D53">
        <v>0</v>
      </c>
      <c r="E53">
        <v>-1.1E-4</v>
      </c>
      <c r="F53">
        <v>1E-4</v>
      </c>
      <c r="G53">
        <v>1.1350000000000001E-2</v>
      </c>
      <c r="H53">
        <v>-1.136E-2</v>
      </c>
      <c r="I53">
        <v>-1.9300000000000001E-3</v>
      </c>
      <c r="J53">
        <v>1.9499999999999999E-3</v>
      </c>
      <c r="K53">
        <v>21.8</v>
      </c>
      <c r="L53">
        <v>1</v>
      </c>
      <c r="N53">
        <f t="shared" si="3"/>
        <v>-0.10545</v>
      </c>
      <c r="O53">
        <f t="shared" si="4"/>
        <v>-0.36907499999999999</v>
      </c>
      <c r="P53">
        <f t="shared" si="5"/>
        <v>39.912825000000005</v>
      </c>
      <c r="Q53">
        <f t="shared" si="7"/>
        <v>39.914670680574957</v>
      </c>
      <c r="R53">
        <f t="shared" si="8"/>
        <v>1</v>
      </c>
      <c r="T53" s="1">
        <f t="shared" si="9"/>
        <v>0.55099961992034552</v>
      </c>
      <c r="U53" s="1">
        <f t="shared" si="10"/>
        <v>-0.15137555139109182</v>
      </c>
      <c r="V53" s="1">
        <f t="shared" si="11"/>
        <v>-0.52980056230434946</v>
      </c>
      <c r="W53">
        <f t="shared" si="12"/>
        <v>1</v>
      </c>
      <c r="Y53" s="2">
        <f t="shared" si="13"/>
        <v>1.3167003802297172</v>
      </c>
      <c r="Z53">
        <f t="shared" si="14"/>
        <v>1</v>
      </c>
      <c r="AB53" s="8">
        <f t="shared" si="15"/>
        <v>-1.030927835051538E-2</v>
      </c>
      <c r="AC53">
        <f t="shared" si="16"/>
        <v>1</v>
      </c>
      <c r="AF53">
        <v>65.013999999999996</v>
      </c>
      <c r="AG53">
        <v>25.015000000000001</v>
      </c>
      <c r="AH53">
        <v>18.992000000000001</v>
      </c>
      <c r="AI53">
        <v>232.584</v>
      </c>
      <c r="AJ53">
        <v>43</v>
      </c>
      <c r="AK53" t="str">
        <f t="shared" si="17"/>
        <v>OK</v>
      </c>
      <c r="AM53">
        <f t="shared" si="18"/>
        <v>1</v>
      </c>
      <c r="AO53">
        <f t="shared" si="6"/>
        <v>1</v>
      </c>
      <c r="AQ53" t="str">
        <f t="shared" si="19"/>
        <v/>
      </c>
    </row>
    <row r="54" spans="1:43" x14ac:dyDescent="0.3">
      <c r="A54">
        <v>44</v>
      </c>
      <c r="B54">
        <v>255518</v>
      </c>
      <c r="C54">
        <v>-1.0000000000000001E-5</v>
      </c>
      <c r="D54">
        <v>-4.0000000000000003E-5</v>
      </c>
      <c r="E54">
        <v>-1.1E-4</v>
      </c>
      <c r="F54">
        <v>9.0000000000000006E-5</v>
      </c>
      <c r="G54">
        <v>1.1350000000000001E-2</v>
      </c>
      <c r="H54">
        <v>-1.136E-2</v>
      </c>
      <c r="I54">
        <v>-1.9300000000000001E-3</v>
      </c>
      <c r="J54">
        <v>1.9499999999999999E-3</v>
      </c>
      <c r="K54">
        <v>21.8</v>
      </c>
      <c r="L54">
        <v>1</v>
      </c>
      <c r="N54">
        <f t="shared" si="3"/>
        <v>5.2725000000000008E-2</v>
      </c>
      <c r="O54">
        <f t="shared" si="4"/>
        <v>-0.35149999999999998</v>
      </c>
      <c r="P54">
        <f t="shared" si="5"/>
        <v>39.912825000000005</v>
      </c>
      <c r="Q54">
        <f t="shared" si="7"/>
        <v>39.914407569902004</v>
      </c>
      <c r="R54">
        <f t="shared" si="8"/>
        <v>1</v>
      </c>
      <c r="T54" s="1">
        <f t="shared" si="9"/>
        <v>0.51021787815042174</v>
      </c>
      <c r="U54" s="1">
        <f t="shared" si="10"/>
        <v>7.5687907774226057E-2</v>
      </c>
      <c r="V54" s="1">
        <f t="shared" si="11"/>
        <v>-0.50457330106838205</v>
      </c>
      <c r="W54">
        <f t="shared" si="12"/>
        <v>1</v>
      </c>
      <c r="Y54" s="2">
        <f t="shared" si="13"/>
        <v>1.3171390831639498</v>
      </c>
      <c r="Z54">
        <f t="shared" si="14"/>
        <v>1</v>
      </c>
      <c r="AB54" s="8">
        <f t="shared" si="15"/>
        <v>-1.030927835051538E-2</v>
      </c>
      <c r="AC54">
        <f t="shared" si="16"/>
        <v>1</v>
      </c>
      <c r="AF54">
        <v>65.010000000000005</v>
      </c>
      <c r="AG54">
        <v>25.01</v>
      </c>
      <c r="AH54">
        <v>18.992000000000001</v>
      </c>
      <c r="AI54">
        <v>232.505</v>
      </c>
      <c r="AJ54">
        <v>44</v>
      </c>
      <c r="AK54" t="str">
        <f t="shared" si="17"/>
        <v>OK</v>
      </c>
      <c r="AM54">
        <f t="shared" si="18"/>
        <v>1</v>
      </c>
      <c r="AO54">
        <f t="shared" si="6"/>
        <v>1</v>
      </c>
      <c r="AQ54" t="str">
        <f t="shared" si="19"/>
        <v/>
      </c>
    </row>
    <row r="55" spans="1:43" x14ac:dyDescent="0.3">
      <c r="A55">
        <v>45</v>
      </c>
      <c r="B55">
        <v>255518</v>
      </c>
      <c r="C55">
        <v>-5.0000000000000002E-5</v>
      </c>
      <c r="D55">
        <v>0</v>
      </c>
      <c r="E55">
        <v>1.2999999999999999E-4</v>
      </c>
      <c r="F55">
        <v>-1.4999999999999999E-4</v>
      </c>
      <c r="G55">
        <v>1.1350000000000001E-2</v>
      </c>
      <c r="H55">
        <v>-1.137E-2</v>
      </c>
      <c r="I55">
        <v>-1.92E-3</v>
      </c>
      <c r="J55">
        <v>1.9499999999999999E-3</v>
      </c>
      <c r="K55">
        <v>21.8</v>
      </c>
      <c r="L55">
        <v>1</v>
      </c>
      <c r="N55">
        <f t="shared" si="3"/>
        <v>-8.7874999999999995E-2</v>
      </c>
      <c r="O55">
        <f t="shared" si="4"/>
        <v>0.49209999999999993</v>
      </c>
      <c r="P55">
        <f t="shared" si="5"/>
        <v>39.930399999999999</v>
      </c>
      <c r="Q55">
        <f t="shared" si="7"/>
        <v>39.933528877193218</v>
      </c>
      <c r="R55">
        <f t="shared" si="8"/>
        <v>1</v>
      </c>
      <c r="T55" s="1">
        <f t="shared" si="9"/>
        <v>0.71724227561861587</v>
      </c>
      <c r="U55" s="1">
        <f t="shared" si="10"/>
        <v>-0.12609086051270235</v>
      </c>
      <c r="V55" s="1">
        <f t="shared" si="11"/>
        <v>0.7060742141488624</v>
      </c>
      <c r="W55">
        <f t="shared" si="12"/>
        <v>1</v>
      </c>
      <c r="Y55" s="2">
        <f t="shared" si="13"/>
        <v>1.3184675657564011</v>
      </c>
      <c r="Z55">
        <f t="shared" si="14"/>
        <v>1</v>
      </c>
      <c r="AB55" s="8">
        <f t="shared" si="15"/>
        <v>-1.5503875968992177E-2</v>
      </c>
      <c r="AC55">
        <f t="shared" si="16"/>
        <v>1</v>
      </c>
      <c r="AF55">
        <v>64.986999999999995</v>
      </c>
      <c r="AG55">
        <v>25.012</v>
      </c>
      <c r="AH55">
        <v>18.992999999999999</v>
      </c>
      <c r="AI55">
        <v>232.38200000000001</v>
      </c>
      <c r="AJ55">
        <v>45</v>
      </c>
      <c r="AK55" t="str">
        <f t="shared" si="17"/>
        <v>OK</v>
      </c>
      <c r="AM55">
        <f t="shared" si="18"/>
        <v>1</v>
      </c>
      <c r="AO55">
        <f t="shared" si="6"/>
        <v>1</v>
      </c>
      <c r="AQ55" t="str">
        <f t="shared" si="19"/>
        <v/>
      </c>
    </row>
    <row r="56" spans="1:43" x14ac:dyDescent="0.3">
      <c r="A56">
        <v>46</v>
      </c>
      <c r="B56">
        <v>255518</v>
      </c>
      <c r="C56">
        <v>-4.0000000000000003E-5</v>
      </c>
      <c r="D56">
        <v>-1.0000000000000001E-5</v>
      </c>
      <c r="E56">
        <v>1E-4</v>
      </c>
      <c r="F56">
        <v>-1.1E-4</v>
      </c>
      <c r="G56">
        <v>1.1339999999999999E-2</v>
      </c>
      <c r="H56">
        <v>-1.1350000000000001E-2</v>
      </c>
      <c r="I56">
        <v>-1.92E-3</v>
      </c>
      <c r="J56">
        <v>1.9499999999999999E-3</v>
      </c>
      <c r="K56">
        <v>21.8</v>
      </c>
      <c r="L56">
        <v>1</v>
      </c>
      <c r="N56">
        <f t="shared" si="3"/>
        <v>-5.2725000000000008E-2</v>
      </c>
      <c r="O56">
        <f t="shared" si="4"/>
        <v>0.36907499999999999</v>
      </c>
      <c r="P56">
        <f t="shared" si="5"/>
        <v>39.877675000000004</v>
      </c>
      <c r="Q56">
        <f t="shared" si="7"/>
        <v>39.87941774508343</v>
      </c>
      <c r="R56">
        <f t="shared" si="8"/>
        <v>1</v>
      </c>
      <c r="T56" s="1">
        <f t="shared" si="9"/>
        <v>0.53565077858589849</v>
      </c>
      <c r="U56" s="1">
        <f t="shared" si="10"/>
        <v>-7.5754622467575597E-2</v>
      </c>
      <c r="V56" s="1">
        <f t="shared" si="11"/>
        <v>0.5302675260093439</v>
      </c>
      <c r="W56">
        <f t="shared" si="12"/>
        <v>1</v>
      </c>
      <c r="Y56" s="2">
        <f t="shared" si="13"/>
        <v>1.3166696706270675</v>
      </c>
      <c r="Z56">
        <f t="shared" si="14"/>
        <v>1</v>
      </c>
      <c r="AB56" s="8">
        <f t="shared" si="15"/>
        <v>-1.5503875968992177E-2</v>
      </c>
      <c r="AC56">
        <f t="shared" si="16"/>
        <v>1</v>
      </c>
      <c r="AF56">
        <v>65.010000000000005</v>
      </c>
      <c r="AG56">
        <v>25.007000000000001</v>
      </c>
      <c r="AH56">
        <v>18.989999999999998</v>
      </c>
      <c r="AI56">
        <v>232.38399999999999</v>
      </c>
      <c r="AJ56">
        <v>46</v>
      </c>
      <c r="AK56" t="str">
        <f t="shared" si="17"/>
        <v>OK</v>
      </c>
      <c r="AM56">
        <f t="shared" si="18"/>
        <v>1</v>
      </c>
      <c r="AO56">
        <f t="shared" si="6"/>
        <v>1</v>
      </c>
      <c r="AQ56" t="str">
        <f t="shared" si="19"/>
        <v/>
      </c>
    </row>
    <row r="57" spans="1:43" x14ac:dyDescent="0.3">
      <c r="A57">
        <v>47</v>
      </c>
      <c r="B57">
        <v>255518</v>
      </c>
      <c r="C57">
        <v>-2.0000000000000002E-5</v>
      </c>
      <c r="D57">
        <v>-3.0000000000000001E-5</v>
      </c>
      <c r="E57">
        <v>-1E-4</v>
      </c>
      <c r="F57">
        <v>9.0000000000000006E-5</v>
      </c>
      <c r="G57">
        <v>1.132E-2</v>
      </c>
      <c r="H57">
        <v>-1.133E-2</v>
      </c>
      <c r="I57">
        <v>-1.9300000000000001E-3</v>
      </c>
      <c r="J57">
        <v>1.9300000000000001E-3</v>
      </c>
      <c r="K57">
        <v>21.8</v>
      </c>
      <c r="L57">
        <v>1</v>
      </c>
      <c r="N57">
        <f t="shared" si="3"/>
        <v>1.7574999999999997E-2</v>
      </c>
      <c r="O57">
        <f t="shared" si="4"/>
        <v>-0.33392500000000003</v>
      </c>
      <c r="P57">
        <f t="shared" si="5"/>
        <v>39.807374999999993</v>
      </c>
      <c r="Q57">
        <f t="shared" si="7"/>
        <v>39.80877942334925</v>
      </c>
      <c r="R57">
        <f t="shared" si="8"/>
        <v>1</v>
      </c>
      <c r="T57" s="1">
        <f t="shared" si="9"/>
        <v>0.48128075593808545</v>
      </c>
      <c r="U57" s="1">
        <f t="shared" si="10"/>
        <v>2.5296148251798409E-2</v>
      </c>
      <c r="V57" s="1">
        <f t="shared" si="11"/>
        <v>-0.4806155750199062</v>
      </c>
      <c r="W57">
        <f t="shared" si="12"/>
        <v>1</v>
      </c>
      <c r="Y57" s="2">
        <f t="shared" si="13"/>
        <v>1.3151524092495686</v>
      </c>
      <c r="Z57">
        <f t="shared" si="14"/>
        <v>1</v>
      </c>
      <c r="AB57" s="8">
        <f t="shared" si="15"/>
        <v>0</v>
      </c>
      <c r="AC57">
        <f t="shared" si="16"/>
        <v>1</v>
      </c>
      <c r="AF57">
        <v>65.001999999999995</v>
      </c>
      <c r="AG57">
        <v>25.012</v>
      </c>
      <c r="AH57">
        <v>18.989999999999998</v>
      </c>
      <c r="AI57">
        <v>232.24</v>
      </c>
      <c r="AJ57">
        <v>47</v>
      </c>
      <c r="AK57" t="str">
        <f t="shared" si="17"/>
        <v>OK</v>
      </c>
      <c r="AM57">
        <f t="shared" si="18"/>
        <v>1</v>
      </c>
      <c r="AO57">
        <f t="shared" si="6"/>
        <v>1</v>
      </c>
      <c r="AQ57" t="str">
        <f t="shared" si="19"/>
        <v/>
      </c>
    </row>
    <row r="58" spans="1:43" x14ac:dyDescent="0.3">
      <c r="A58">
        <v>48</v>
      </c>
      <c r="B58">
        <v>255518</v>
      </c>
      <c r="C58">
        <v>-4.0000000000000003E-5</v>
      </c>
      <c r="D58">
        <v>-2.0000000000000002E-5</v>
      </c>
      <c r="E58">
        <v>-1.4999999999999999E-4</v>
      </c>
      <c r="F58">
        <v>1.3999999999999999E-4</v>
      </c>
      <c r="G58">
        <v>1.133E-2</v>
      </c>
      <c r="H58">
        <v>-1.1350000000000001E-2</v>
      </c>
      <c r="I58">
        <v>-1.9300000000000001E-3</v>
      </c>
      <c r="J58">
        <v>1.9300000000000001E-3</v>
      </c>
      <c r="K58">
        <v>21.8</v>
      </c>
      <c r="L58">
        <v>1</v>
      </c>
      <c r="N58">
        <f t="shared" si="3"/>
        <v>-3.5150000000000001E-2</v>
      </c>
      <c r="O58">
        <f t="shared" si="4"/>
        <v>-0.50967499999999999</v>
      </c>
      <c r="P58">
        <f t="shared" si="5"/>
        <v>39.860099999999996</v>
      </c>
      <c r="Q58">
        <f t="shared" si="7"/>
        <v>39.863373867977167</v>
      </c>
      <c r="R58">
        <f t="shared" si="8"/>
        <v>1</v>
      </c>
      <c r="T58" s="1">
        <f t="shared" si="9"/>
        <v>0.73431797152962663</v>
      </c>
      <c r="U58" s="1">
        <f t="shared" si="10"/>
        <v>-5.0525365662627879E-2</v>
      </c>
      <c r="V58" s="1">
        <f t="shared" si="11"/>
        <v>-0.73257806896882183</v>
      </c>
      <c r="W58">
        <f t="shared" si="12"/>
        <v>1</v>
      </c>
      <c r="Y58" s="2">
        <f t="shared" si="13"/>
        <v>1.316723575511475</v>
      </c>
      <c r="Z58">
        <f t="shared" si="14"/>
        <v>1</v>
      </c>
      <c r="AB58" s="8">
        <f t="shared" si="15"/>
        <v>0</v>
      </c>
      <c r="AC58">
        <f t="shared" si="16"/>
        <v>1</v>
      </c>
      <c r="AF58">
        <v>65.007000000000005</v>
      </c>
      <c r="AG58">
        <v>24.997</v>
      </c>
      <c r="AH58">
        <v>18.989000000000001</v>
      </c>
      <c r="AI58">
        <v>232.28100000000001</v>
      </c>
      <c r="AJ58">
        <v>48</v>
      </c>
      <c r="AK58" t="str">
        <f t="shared" si="17"/>
        <v>OK</v>
      </c>
      <c r="AM58">
        <f t="shared" si="18"/>
        <v>1</v>
      </c>
      <c r="AO58">
        <f t="shared" si="6"/>
        <v>1</v>
      </c>
      <c r="AQ58" t="str">
        <f t="shared" si="19"/>
        <v/>
      </c>
    </row>
    <row r="59" spans="1:43" x14ac:dyDescent="0.3">
      <c r="A59">
        <v>49</v>
      </c>
      <c r="B59">
        <v>255518</v>
      </c>
      <c r="C59">
        <v>0</v>
      </c>
      <c r="D59">
        <v>-6.9999999999999994E-5</v>
      </c>
      <c r="E59">
        <v>1.2E-4</v>
      </c>
      <c r="F59">
        <v>-1.2999999999999999E-4</v>
      </c>
      <c r="G59">
        <v>1.133E-2</v>
      </c>
      <c r="H59">
        <v>-1.1339999999999999E-2</v>
      </c>
      <c r="I59">
        <v>-1.91E-3</v>
      </c>
      <c r="J59">
        <v>1.9400000000000001E-3</v>
      </c>
      <c r="K59">
        <v>22</v>
      </c>
      <c r="L59">
        <v>1</v>
      </c>
      <c r="N59">
        <f t="shared" si="3"/>
        <v>0.12302499999999998</v>
      </c>
      <c r="O59">
        <f t="shared" si="4"/>
        <v>0.43937499999999996</v>
      </c>
      <c r="P59">
        <f t="shared" si="5"/>
        <v>39.842524999999995</v>
      </c>
      <c r="Q59">
        <f t="shared" si="7"/>
        <v>39.845137519111098</v>
      </c>
      <c r="R59">
        <f t="shared" si="8"/>
        <v>1</v>
      </c>
      <c r="T59" s="1">
        <f t="shared" si="9"/>
        <v>0.65611818707539538</v>
      </c>
      <c r="U59" s="1">
        <f t="shared" si="10"/>
        <v>0.17691626905357058</v>
      </c>
      <c r="V59" s="1">
        <f t="shared" si="11"/>
        <v>0.63182021461743321</v>
      </c>
      <c r="W59">
        <f t="shared" si="12"/>
        <v>1</v>
      </c>
      <c r="Y59" s="2">
        <f t="shared" si="13"/>
        <v>1.315845267467175</v>
      </c>
      <c r="Z59">
        <f t="shared" si="14"/>
        <v>1</v>
      </c>
      <c r="AB59" s="8">
        <f t="shared" si="15"/>
        <v>-1.5584415584415624E-2</v>
      </c>
      <c r="AC59">
        <f t="shared" si="16"/>
        <v>1</v>
      </c>
      <c r="AF59">
        <v>65.013999999999996</v>
      </c>
      <c r="AG59">
        <v>25.013999999999999</v>
      </c>
      <c r="AH59">
        <v>18.994</v>
      </c>
      <c r="AI59">
        <v>232.37100000000001</v>
      </c>
      <c r="AJ59">
        <v>49</v>
      </c>
      <c r="AK59" t="str">
        <f t="shared" si="17"/>
        <v>OK</v>
      </c>
      <c r="AM59">
        <f t="shared" si="18"/>
        <v>1</v>
      </c>
      <c r="AO59">
        <f t="shared" si="6"/>
        <v>1</v>
      </c>
      <c r="AQ59" t="str">
        <f t="shared" si="19"/>
        <v/>
      </c>
    </row>
    <row r="60" spans="1:43" x14ac:dyDescent="0.3">
      <c r="A60">
        <v>50</v>
      </c>
      <c r="B60">
        <v>255518</v>
      </c>
      <c r="C60">
        <v>-9.0000000000000006E-5</v>
      </c>
      <c r="D60">
        <v>2.0000000000000002E-5</v>
      </c>
      <c r="E60">
        <v>-1E-4</v>
      </c>
      <c r="F60">
        <v>1E-4</v>
      </c>
      <c r="G60">
        <v>1.1350000000000001E-2</v>
      </c>
      <c r="H60">
        <v>-1.1350000000000001E-2</v>
      </c>
      <c r="I60">
        <v>-1.9300000000000001E-3</v>
      </c>
      <c r="J60">
        <v>1.9400000000000001E-3</v>
      </c>
      <c r="K60">
        <v>22</v>
      </c>
      <c r="L60">
        <v>1</v>
      </c>
      <c r="N60">
        <f t="shared" si="3"/>
        <v>-0.19332499999999997</v>
      </c>
      <c r="O60">
        <f t="shared" si="4"/>
        <v>-0.35149999999999998</v>
      </c>
      <c r="P60">
        <f t="shared" si="5"/>
        <v>39.895249999999997</v>
      </c>
      <c r="Q60">
        <f t="shared" si="7"/>
        <v>39.897266815762265</v>
      </c>
      <c r="R60">
        <f t="shared" si="8"/>
        <v>1</v>
      </c>
      <c r="T60" s="1">
        <f t="shared" si="9"/>
        <v>0.57610414589450254</v>
      </c>
      <c r="U60" s="1">
        <f t="shared" si="10"/>
        <v>-0.27764257335894887</v>
      </c>
      <c r="V60" s="1">
        <f t="shared" si="11"/>
        <v>-0.50479556855582897</v>
      </c>
      <c r="W60">
        <f t="shared" si="12"/>
        <v>1</v>
      </c>
      <c r="Y60" s="2">
        <f t="shared" si="13"/>
        <v>1.3172493355437513</v>
      </c>
      <c r="Z60">
        <f t="shared" si="14"/>
        <v>1</v>
      </c>
      <c r="AB60" s="8">
        <f t="shared" si="15"/>
        <v>-5.1679586563307626E-3</v>
      </c>
      <c r="AC60">
        <f t="shared" si="16"/>
        <v>1</v>
      </c>
      <c r="AF60">
        <v>65.018000000000001</v>
      </c>
      <c r="AG60">
        <v>25.003</v>
      </c>
      <c r="AH60">
        <v>18.992999999999999</v>
      </c>
      <c r="AI60">
        <v>232.42699999999999</v>
      </c>
      <c r="AJ60">
        <v>50</v>
      </c>
      <c r="AK60" t="str">
        <f t="shared" si="17"/>
        <v>OK</v>
      </c>
      <c r="AM60">
        <f t="shared" si="18"/>
        <v>1</v>
      </c>
      <c r="AO60">
        <f t="shared" si="6"/>
        <v>1</v>
      </c>
      <c r="AQ60" t="str">
        <f t="shared" si="19"/>
        <v/>
      </c>
    </row>
    <row r="61" spans="1:43" x14ac:dyDescent="0.3">
      <c r="A61">
        <v>51</v>
      </c>
      <c r="B61">
        <v>255518</v>
      </c>
      <c r="C61">
        <v>-5.0000000000000002E-5</v>
      </c>
      <c r="D61">
        <v>-2.0000000000000002E-5</v>
      </c>
      <c r="E61">
        <v>1.2E-4</v>
      </c>
      <c r="F61">
        <v>-1.2E-4</v>
      </c>
      <c r="G61">
        <v>1.133E-2</v>
      </c>
      <c r="H61">
        <v>-1.133E-2</v>
      </c>
      <c r="I61">
        <v>-1.92E-3</v>
      </c>
      <c r="J61">
        <v>1.9400000000000001E-3</v>
      </c>
      <c r="K61">
        <v>22</v>
      </c>
      <c r="L61">
        <v>1</v>
      </c>
      <c r="N61">
        <f t="shared" si="3"/>
        <v>-5.2725000000000001E-2</v>
      </c>
      <c r="O61">
        <f t="shared" si="4"/>
        <v>0.42180000000000001</v>
      </c>
      <c r="P61">
        <f t="shared" si="5"/>
        <v>39.824950000000001</v>
      </c>
      <c r="Q61">
        <f t="shared" si="7"/>
        <v>39.827218552996207</v>
      </c>
      <c r="R61">
        <f t="shared" si="8"/>
        <v>1</v>
      </c>
      <c r="T61" s="1">
        <f t="shared" si="9"/>
        <v>0.6115390126886745</v>
      </c>
      <c r="U61" s="1">
        <f t="shared" si="10"/>
        <v>-7.5854915319305147E-2</v>
      </c>
      <c r="V61" s="1">
        <f t="shared" si="11"/>
        <v>0.60681698753804036</v>
      </c>
      <c r="W61">
        <f t="shared" si="12"/>
        <v>1</v>
      </c>
      <c r="Y61" s="2">
        <f t="shared" si="13"/>
        <v>1.3163978558105223</v>
      </c>
      <c r="Z61">
        <f t="shared" si="14"/>
        <v>1</v>
      </c>
      <c r="AB61" s="8">
        <f t="shared" si="15"/>
        <v>-1.0362694300518161E-2</v>
      </c>
      <c r="AC61">
        <f t="shared" si="16"/>
        <v>1</v>
      </c>
      <c r="AF61">
        <v>65.001000000000005</v>
      </c>
      <c r="AG61">
        <v>24.981999999999999</v>
      </c>
      <c r="AH61">
        <v>18.995000000000001</v>
      </c>
      <c r="AI61">
        <v>232.16900000000001</v>
      </c>
      <c r="AJ61">
        <v>51</v>
      </c>
      <c r="AK61" t="str">
        <f t="shared" si="17"/>
        <v>OK</v>
      </c>
      <c r="AM61">
        <f t="shared" si="18"/>
        <v>1</v>
      </c>
      <c r="AO61">
        <f t="shared" si="6"/>
        <v>1</v>
      </c>
      <c r="AQ61" t="str">
        <f t="shared" si="19"/>
        <v/>
      </c>
    </row>
    <row r="62" spans="1:43" x14ac:dyDescent="0.3">
      <c r="A62">
        <v>52</v>
      </c>
      <c r="B62">
        <v>255518</v>
      </c>
      <c r="C62">
        <v>-1.0000000000000001E-5</v>
      </c>
      <c r="D62">
        <v>0</v>
      </c>
      <c r="E62">
        <v>1.1E-4</v>
      </c>
      <c r="F62">
        <v>-1.2E-4</v>
      </c>
      <c r="G62">
        <v>1.1339999999999999E-2</v>
      </c>
      <c r="H62">
        <v>-1.1350000000000001E-2</v>
      </c>
      <c r="I62">
        <v>-1.92E-3</v>
      </c>
      <c r="J62">
        <v>1.9400000000000001E-3</v>
      </c>
      <c r="K62">
        <v>22</v>
      </c>
      <c r="L62">
        <v>1</v>
      </c>
      <c r="N62">
        <f t="shared" si="3"/>
        <v>-1.7575E-2</v>
      </c>
      <c r="O62">
        <f t="shared" si="4"/>
        <v>0.404225</v>
      </c>
      <c r="P62">
        <f t="shared" si="5"/>
        <v>39.877675000000004</v>
      </c>
      <c r="Q62">
        <f t="shared" si="7"/>
        <v>39.879727558458512</v>
      </c>
      <c r="R62">
        <f t="shared" si="8"/>
        <v>1</v>
      </c>
      <c r="T62" s="1">
        <f t="shared" si="9"/>
        <v>0.58131451769040676</v>
      </c>
      <c r="U62" s="1">
        <f t="shared" si="10"/>
        <v>-2.5251553901911614E-2</v>
      </c>
      <c r="V62" s="1">
        <f t="shared" si="11"/>
        <v>0.58076588643851013</v>
      </c>
      <c r="W62">
        <f t="shared" si="12"/>
        <v>1</v>
      </c>
      <c r="Y62" s="2">
        <f t="shared" si="13"/>
        <v>1.3170272428917194</v>
      </c>
      <c r="Z62">
        <f t="shared" si="14"/>
        <v>1</v>
      </c>
      <c r="AB62" s="8">
        <f t="shared" si="15"/>
        <v>-1.0362694300518161E-2</v>
      </c>
      <c r="AC62">
        <f t="shared" si="16"/>
        <v>1</v>
      </c>
      <c r="AF62">
        <v>64.998000000000005</v>
      </c>
      <c r="AG62">
        <v>25.006</v>
      </c>
      <c r="AH62">
        <v>18.992999999999999</v>
      </c>
      <c r="AI62">
        <v>232.364</v>
      </c>
      <c r="AJ62">
        <v>52</v>
      </c>
      <c r="AK62" t="str">
        <f t="shared" si="17"/>
        <v>OK</v>
      </c>
      <c r="AM62">
        <f t="shared" si="18"/>
        <v>1</v>
      </c>
      <c r="AO62">
        <f t="shared" si="6"/>
        <v>1</v>
      </c>
      <c r="AQ62" t="str">
        <f t="shared" si="19"/>
        <v/>
      </c>
    </row>
    <row r="63" spans="1:43" x14ac:dyDescent="0.3">
      <c r="A63">
        <v>53</v>
      </c>
      <c r="B63">
        <v>255518</v>
      </c>
      <c r="C63">
        <v>2.0000000000000002E-5</v>
      </c>
      <c r="D63">
        <v>-4.0000000000000003E-5</v>
      </c>
      <c r="E63">
        <v>1E-4</v>
      </c>
      <c r="F63">
        <v>-9.0000000000000006E-5</v>
      </c>
      <c r="G63">
        <v>1.1339999999999999E-2</v>
      </c>
      <c r="H63">
        <v>-1.1339999999999999E-2</v>
      </c>
      <c r="I63">
        <v>-1.92E-3</v>
      </c>
      <c r="J63">
        <v>1.9400000000000001E-3</v>
      </c>
      <c r="K63">
        <v>22</v>
      </c>
      <c r="L63">
        <v>1</v>
      </c>
      <c r="N63">
        <f t="shared" si="3"/>
        <v>0.10545000000000002</v>
      </c>
      <c r="O63">
        <f t="shared" si="4"/>
        <v>0.33392500000000003</v>
      </c>
      <c r="P63">
        <f t="shared" si="5"/>
        <v>39.860099999999996</v>
      </c>
      <c r="Q63">
        <f t="shared" si="7"/>
        <v>39.861638170277502</v>
      </c>
      <c r="R63">
        <f t="shared" si="8"/>
        <v>1</v>
      </c>
      <c r="T63" s="1">
        <f t="shared" si="9"/>
        <v>0.50334257088977252</v>
      </c>
      <c r="U63" s="1">
        <f t="shared" si="10"/>
        <v>0.15157578266830807</v>
      </c>
      <c r="V63" s="1">
        <f t="shared" si="11"/>
        <v>0.47997986989464653</v>
      </c>
      <c r="W63">
        <f t="shared" si="12"/>
        <v>1</v>
      </c>
      <c r="Y63" s="2">
        <f t="shared" si="13"/>
        <v>1.3163505306812915</v>
      </c>
      <c r="Z63">
        <f t="shared" si="14"/>
        <v>1</v>
      </c>
      <c r="AB63" s="8">
        <f t="shared" si="15"/>
        <v>-1.0362694300518161E-2</v>
      </c>
      <c r="AC63">
        <f t="shared" si="16"/>
        <v>1</v>
      </c>
      <c r="AF63">
        <v>65.009</v>
      </c>
      <c r="AG63">
        <v>25.007000000000001</v>
      </c>
      <c r="AH63">
        <v>18.995999999999999</v>
      </c>
      <c r="AI63">
        <v>232.37799999999999</v>
      </c>
      <c r="AJ63">
        <v>53</v>
      </c>
      <c r="AK63" t="str">
        <f t="shared" si="17"/>
        <v>OK</v>
      </c>
      <c r="AM63">
        <f t="shared" si="18"/>
        <v>1</v>
      </c>
      <c r="AO63">
        <f t="shared" si="6"/>
        <v>1</v>
      </c>
      <c r="AQ63" t="str">
        <f t="shared" si="19"/>
        <v/>
      </c>
    </row>
    <row r="64" spans="1:43" x14ac:dyDescent="0.3">
      <c r="A64">
        <v>54</v>
      </c>
      <c r="B64">
        <v>255518</v>
      </c>
      <c r="C64">
        <v>4.0000000000000003E-5</v>
      </c>
      <c r="D64">
        <v>-6.9999999999999994E-5</v>
      </c>
      <c r="E64">
        <v>0</v>
      </c>
      <c r="F64">
        <v>1.0000000000000001E-5</v>
      </c>
      <c r="G64">
        <v>1.133E-2</v>
      </c>
      <c r="H64">
        <v>-1.1350000000000001E-2</v>
      </c>
      <c r="I64">
        <v>-1.9300000000000001E-3</v>
      </c>
      <c r="J64">
        <v>1.9300000000000001E-3</v>
      </c>
      <c r="K64">
        <v>22</v>
      </c>
      <c r="L64">
        <v>1</v>
      </c>
      <c r="N64">
        <f t="shared" si="3"/>
        <v>0.19332499999999997</v>
      </c>
      <c r="O64">
        <f t="shared" si="4"/>
        <v>-1.7575E-2</v>
      </c>
      <c r="P64">
        <f t="shared" si="5"/>
        <v>39.860099999999996</v>
      </c>
      <c r="Q64">
        <f t="shared" si="7"/>
        <v>39.860572693405317</v>
      </c>
      <c r="R64">
        <f t="shared" si="8"/>
        <v>1</v>
      </c>
      <c r="T64" s="1">
        <f t="shared" si="9"/>
        <v>0.27903331846134627</v>
      </c>
      <c r="U64" s="1">
        <f t="shared" si="10"/>
        <v>0.27788740424193747</v>
      </c>
      <c r="V64" s="1">
        <f t="shared" si="11"/>
        <v>-2.526268774257736E-2</v>
      </c>
      <c r="W64">
        <f t="shared" si="12"/>
        <v>1</v>
      </c>
      <c r="Y64" s="2">
        <f t="shared" si="13"/>
        <v>1.316802676564282</v>
      </c>
      <c r="Z64">
        <f t="shared" si="14"/>
        <v>1</v>
      </c>
      <c r="AB64" s="8">
        <f t="shared" si="15"/>
        <v>0</v>
      </c>
      <c r="AC64">
        <f t="shared" si="16"/>
        <v>1</v>
      </c>
      <c r="AF64">
        <v>64.983999999999995</v>
      </c>
      <c r="AG64">
        <v>25.007999999999999</v>
      </c>
      <c r="AH64">
        <v>18.989999999999998</v>
      </c>
      <c r="AI64">
        <v>232.292</v>
      </c>
      <c r="AJ64">
        <v>54</v>
      </c>
      <c r="AK64" t="str">
        <f t="shared" si="17"/>
        <v>OK</v>
      </c>
      <c r="AM64">
        <f t="shared" si="18"/>
        <v>1</v>
      </c>
      <c r="AO64">
        <f t="shared" si="6"/>
        <v>1</v>
      </c>
      <c r="AQ64" t="str">
        <f t="shared" si="19"/>
        <v/>
      </c>
    </row>
    <row r="65" spans="1:43" x14ac:dyDescent="0.3">
      <c r="A65">
        <v>55</v>
      </c>
      <c r="B65">
        <v>255518</v>
      </c>
      <c r="C65">
        <v>-3.0000000000000001E-5</v>
      </c>
      <c r="D65">
        <v>0</v>
      </c>
      <c r="E65">
        <v>-9.0000000000000006E-5</v>
      </c>
      <c r="F65">
        <v>1E-4</v>
      </c>
      <c r="G65">
        <v>1.1339999999999999E-2</v>
      </c>
      <c r="H65">
        <v>-1.1350000000000001E-2</v>
      </c>
      <c r="I65">
        <v>-1.9300000000000001E-3</v>
      </c>
      <c r="J65">
        <v>1.9300000000000001E-3</v>
      </c>
      <c r="K65">
        <v>22</v>
      </c>
      <c r="L65">
        <v>1</v>
      </c>
      <c r="N65">
        <f t="shared" si="3"/>
        <v>-5.2725000000000001E-2</v>
      </c>
      <c r="O65">
        <f t="shared" si="4"/>
        <v>-0.33392500000000003</v>
      </c>
      <c r="P65">
        <f t="shared" si="5"/>
        <v>39.877675000000004</v>
      </c>
      <c r="Q65">
        <f t="shared" si="7"/>
        <v>39.879107929301469</v>
      </c>
      <c r="R65">
        <f t="shared" si="8"/>
        <v>1</v>
      </c>
      <c r="T65" s="1">
        <f t="shared" si="9"/>
        <v>0.48571173349389235</v>
      </c>
      <c r="U65" s="1">
        <f t="shared" si="10"/>
        <v>-7.5754622467575583E-2</v>
      </c>
      <c r="V65" s="1">
        <f t="shared" si="11"/>
        <v>-0.47976834171965976</v>
      </c>
      <c r="W65">
        <f t="shared" si="12"/>
        <v>1</v>
      </c>
      <c r="Y65" s="2">
        <f t="shared" si="13"/>
        <v>1.3173696226721257</v>
      </c>
      <c r="Z65">
        <f t="shared" si="14"/>
        <v>1</v>
      </c>
      <c r="AB65" s="8">
        <f t="shared" si="15"/>
        <v>0</v>
      </c>
      <c r="AC65">
        <f t="shared" si="16"/>
        <v>1</v>
      </c>
      <c r="AF65">
        <v>65.009</v>
      </c>
      <c r="AG65">
        <v>25.007999999999999</v>
      </c>
      <c r="AH65">
        <v>18.998999999999999</v>
      </c>
      <c r="AI65">
        <v>232.3</v>
      </c>
      <c r="AJ65">
        <v>55</v>
      </c>
      <c r="AK65" t="str">
        <f t="shared" si="17"/>
        <v>OK</v>
      </c>
      <c r="AM65">
        <f t="shared" si="18"/>
        <v>1</v>
      </c>
      <c r="AO65">
        <f t="shared" si="6"/>
        <v>1</v>
      </c>
      <c r="AQ65" t="str">
        <f t="shared" si="19"/>
        <v/>
      </c>
    </row>
    <row r="66" spans="1:43" x14ac:dyDescent="0.3">
      <c r="A66">
        <v>56</v>
      </c>
      <c r="B66">
        <v>255518</v>
      </c>
      <c r="C66">
        <v>0</v>
      </c>
      <c r="D66">
        <v>-2.0000000000000002E-5</v>
      </c>
      <c r="E66">
        <v>1.2999999999999999E-4</v>
      </c>
      <c r="F66">
        <v>-1.1E-4</v>
      </c>
      <c r="G66">
        <v>1.133E-2</v>
      </c>
      <c r="H66">
        <v>-1.133E-2</v>
      </c>
      <c r="I66">
        <v>-1.92E-3</v>
      </c>
      <c r="J66">
        <v>1.9400000000000001E-3</v>
      </c>
      <c r="K66">
        <v>22</v>
      </c>
      <c r="L66">
        <v>1</v>
      </c>
      <c r="N66">
        <f t="shared" si="3"/>
        <v>3.5150000000000001E-2</v>
      </c>
      <c r="O66">
        <f t="shared" si="4"/>
        <v>0.42179999999999995</v>
      </c>
      <c r="P66">
        <f t="shared" si="5"/>
        <v>39.824950000000001</v>
      </c>
      <c r="Q66">
        <f t="shared" si="7"/>
        <v>39.827199164201843</v>
      </c>
      <c r="R66">
        <f t="shared" si="8"/>
        <v>1</v>
      </c>
      <c r="T66" s="1">
        <f t="shared" si="9"/>
        <v>0.60892018751949095</v>
      </c>
      <c r="U66" s="1">
        <f t="shared" si="10"/>
        <v>5.0569959960451841E-2</v>
      </c>
      <c r="V66" s="1">
        <f t="shared" si="11"/>
        <v>0.60681698753804036</v>
      </c>
      <c r="W66">
        <f t="shared" si="12"/>
        <v>1</v>
      </c>
      <c r="Y66" s="2">
        <f t="shared" si="13"/>
        <v>1.316057103116405</v>
      </c>
      <c r="Z66">
        <f t="shared" si="14"/>
        <v>1</v>
      </c>
      <c r="AB66" s="8">
        <f t="shared" si="15"/>
        <v>-1.0362694300518161E-2</v>
      </c>
      <c r="AC66">
        <f t="shared" si="16"/>
        <v>1</v>
      </c>
      <c r="AF66">
        <v>65.013000000000005</v>
      </c>
      <c r="AG66">
        <v>25.007999999999999</v>
      </c>
      <c r="AH66">
        <v>18.989000000000001</v>
      </c>
      <c r="AI66">
        <v>232.22900000000001</v>
      </c>
      <c r="AJ66">
        <v>56</v>
      </c>
      <c r="AK66" t="str">
        <f t="shared" si="17"/>
        <v>OK</v>
      </c>
      <c r="AM66">
        <f t="shared" si="18"/>
        <v>1</v>
      </c>
      <c r="AO66">
        <f t="shared" si="6"/>
        <v>1</v>
      </c>
      <c r="AQ66" t="str">
        <f t="shared" si="19"/>
        <v/>
      </c>
    </row>
    <row r="67" spans="1:43" x14ac:dyDescent="0.3">
      <c r="A67">
        <v>57</v>
      </c>
      <c r="B67">
        <v>255518</v>
      </c>
      <c r="C67">
        <v>-1.0000000000000001E-5</v>
      </c>
      <c r="D67">
        <v>-3.0000000000000001E-5</v>
      </c>
      <c r="E67">
        <v>-1.2E-4</v>
      </c>
      <c r="F67">
        <v>1E-4</v>
      </c>
      <c r="G67">
        <v>1.1350000000000001E-2</v>
      </c>
      <c r="H67">
        <v>-1.136E-2</v>
      </c>
      <c r="I67">
        <v>-1.9300000000000001E-3</v>
      </c>
      <c r="J67">
        <v>1.9400000000000001E-3</v>
      </c>
      <c r="K67">
        <v>21.8</v>
      </c>
      <c r="L67">
        <v>1</v>
      </c>
      <c r="N67">
        <f t="shared" si="3"/>
        <v>3.5149999999999994E-2</v>
      </c>
      <c r="O67">
        <f t="shared" si="4"/>
        <v>-0.38664999999999994</v>
      </c>
      <c r="P67">
        <f t="shared" si="5"/>
        <v>39.912825000000005</v>
      </c>
      <c r="Q67">
        <f t="shared" si="7"/>
        <v>39.914713242432612</v>
      </c>
      <c r="R67">
        <f t="shared" si="8"/>
        <v>1</v>
      </c>
      <c r="T67" s="1">
        <f t="shared" si="9"/>
        <v>0.55731625744268454</v>
      </c>
      <c r="U67" s="1">
        <f t="shared" si="10"/>
        <v>5.0458621488887953E-2</v>
      </c>
      <c r="V67" s="1">
        <f t="shared" si="11"/>
        <v>-0.55502761811868806</v>
      </c>
      <c r="W67">
        <f t="shared" si="12"/>
        <v>1</v>
      </c>
      <c r="Y67" s="2">
        <f t="shared" si="13"/>
        <v>1.3169905681740137</v>
      </c>
      <c r="Z67">
        <f t="shared" si="14"/>
        <v>1</v>
      </c>
      <c r="AB67" s="8">
        <f t="shared" si="15"/>
        <v>-5.1679586563307626E-3</v>
      </c>
      <c r="AC67">
        <f t="shared" si="16"/>
        <v>1</v>
      </c>
      <c r="AF67">
        <v>65.001000000000005</v>
      </c>
      <c r="AG67">
        <v>25.039000000000001</v>
      </c>
      <c r="AH67">
        <v>18.988</v>
      </c>
      <c r="AI67">
        <v>232.53299999999999</v>
      </c>
      <c r="AJ67">
        <v>57</v>
      </c>
      <c r="AK67" t="str">
        <f t="shared" si="17"/>
        <v>OK</v>
      </c>
      <c r="AM67">
        <f t="shared" si="18"/>
        <v>1</v>
      </c>
      <c r="AO67">
        <f t="shared" si="6"/>
        <v>1</v>
      </c>
      <c r="AQ67" t="str">
        <f t="shared" si="19"/>
        <v/>
      </c>
    </row>
    <row r="68" spans="1:43" x14ac:dyDescent="0.3">
      <c r="A68">
        <v>58</v>
      </c>
      <c r="B68">
        <v>255518</v>
      </c>
      <c r="C68">
        <v>0</v>
      </c>
      <c r="D68">
        <v>-2.0000000000000002E-5</v>
      </c>
      <c r="E68">
        <v>1.1E-4</v>
      </c>
      <c r="F68">
        <v>-1.1E-4</v>
      </c>
      <c r="G68">
        <v>1.133E-2</v>
      </c>
      <c r="H68">
        <v>-1.1339999999999999E-2</v>
      </c>
      <c r="I68">
        <v>-1.92E-3</v>
      </c>
      <c r="J68">
        <v>1.9400000000000001E-3</v>
      </c>
      <c r="K68">
        <v>21.8</v>
      </c>
      <c r="L68">
        <v>1</v>
      </c>
      <c r="N68">
        <f t="shared" si="3"/>
        <v>3.5150000000000001E-2</v>
      </c>
      <c r="O68">
        <f t="shared" si="4"/>
        <v>0.38664999999999994</v>
      </c>
      <c r="P68">
        <f t="shared" si="5"/>
        <v>39.842524999999995</v>
      </c>
      <c r="Q68">
        <f t="shared" si="7"/>
        <v>39.844416573977149</v>
      </c>
      <c r="R68">
        <f t="shared" si="8"/>
        <v>1</v>
      </c>
      <c r="T68" s="1">
        <f t="shared" si="9"/>
        <v>0.55829954992063457</v>
      </c>
      <c r="U68" s="1">
        <f t="shared" si="10"/>
        <v>5.0547652976016461E-2</v>
      </c>
      <c r="V68" s="1">
        <f t="shared" si="11"/>
        <v>0.55600687317757624</v>
      </c>
      <c r="W68">
        <f t="shared" si="12"/>
        <v>1</v>
      </c>
      <c r="Y68" s="2">
        <f t="shared" si="13"/>
        <v>1.3156895753147395</v>
      </c>
      <c r="Z68">
        <f t="shared" si="14"/>
        <v>1</v>
      </c>
      <c r="AB68" s="8">
        <f t="shared" si="15"/>
        <v>-1.0362694300518161E-2</v>
      </c>
      <c r="AC68">
        <f t="shared" si="16"/>
        <v>1</v>
      </c>
      <c r="AF68">
        <v>65.010999999999996</v>
      </c>
      <c r="AG68">
        <v>25.016999999999999</v>
      </c>
      <c r="AH68">
        <v>18.989000000000001</v>
      </c>
      <c r="AI68">
        <v>232.35300000000001</v>
      </c>
      <c r="AJ68">
        <v>58</v>
      </c>
      <c r="AK68" t="str">
        <f t="shared" si="17"/>
        <v>OK</v>
      </c>
      <c r="AM68">
        <f t="shared" si="18"/>
        <v>1</v>
      </c>
      <c r="AO68">
        <f t="shared" si="6"/>
        <v>1</v>
      </c>
      <c r="AQ68" t="str">
        <f t="shared" si="19"/>
        <v/>
      </c>
    </row>
    <row r="69" spans="1:43" x14ac:dyDescent="0.3">
      <c r="A69">
        <v>59</v>
      </c>
      <c r="B69">
        <v>255518</v>
      </c>
      <c r="C69">
        <v>-4.0000000000000003E-5</v>
      </c>
      <c r="D69">
        <v>-2.0000000000000002E-5</v>
      </c>
      <c r="E69">
        <v>-1.3999999999999999E-4</v>
      </c>
      <c r="F69">
        <v>1.2999999999999999E-4</v>
      </c>
      <c r="G69">
        <v>1.1350000000000001E-2</v>
      </c>
      <c r="H69">
        <v>-1.137E-2</v>
      </c>
      <c r="I69">
        <v>-1.9300000000000001E-3</v>
      </c>
      <c r="J69">
        <v>1.9400000000000001E-3</v>
      </c>
      <c r="K69">
        <v>21.8</v>
      </c>
      <c r="L69">
        <v>1</v>
      </c>
      <c r="N69">
        <f t="shared" si="3"/>
        <v>-3.5150000000000001E-2</v>
      </c>
      <c r="O69">
        <f t="shared" si="4"/>
        <v>-0.47452499999999986</v>
      </c>
      <c r="P69">
        <f t="shared" si="5"/>
        <v>39.930399999999999</v>
      </c>
      <c r="Q69">
        <f t="shared" si="7"/>
        <v>39.933234951079591</v>
      </c>
      <c r="R69">
        <f t="shared" si="8"/>
        <v>1</v>
      </c>
      <c r="T69" s="1">
        <f t="shared" si="9"/>
        <v>0.68272489196287522</v>
      </c>
      <c r="U69" s="1">
        <f t="shared" si="10"/>
        <v>-5.0436412600060335E-2</v>
      </c>
      <c r="V69" s="1">
        <f t="shared" si="11"/>
        <v>-0.680859695763254</v>
      </c>
      <c r="W69">
        <f t="shared" si="12"/>
        <v>1</v>
      </c>
      <c r="Y69" s="2">
        <f t="shared" si="13"/>
        <v>1.31814588353517</v>
      </c>
      <c r="Z69">
        <f t="shared" si="14"/>
        <v>1</v>
      </c>
      <c r="AB69" s="8">
        <f t="shared" si="15"/>
        <v>-5.1679586563307626E-3</v>
      </c>
      <c r="AC69">
        <f t="shared" si="16"/>
        <v>1</v>
      </c>
      <c r="AF69">
        <v>65.004000000000005</v>
      </c>
      <c r="AG69">
        <v>25.013999999999999</v>
      </c>
      <c r="AH69">
        <v>18.995000000000001</v>
      </c>
      <c r="AI69">
        <v>232.43700000000001</v>
      </c>
      <c r="AJ69">
        <v>59</v>
      </c>
      <c r="AK69" t="str">
        <f t="shared" si="17"/>
        <v>OK</v>
      </c>
      <c r="AM69">
        <f t="shared" si="18"/>
        <v>1</v>
      </c>
      <c r="AO69">
        <f t="shared" si="6"/>
        <v>1</v>
      </c>
      <c r="AQ69" t="str">
        <f t="shared" si="19"/>
        <v/>
      </c>
    </row>
    <row r="70" spans="1:43" x14ac:dyDescent="0.3">
      <c r="A70">
        <v>60</v>
      </c>
      <c r="B70">
        <v>255518</v>
      </c>
      <c r="C70">
        <v>0</v>
      </c>
      <c r="D70">
        <v>-5.0000000000000002E-5</v>
      </c>
      <c r="E70">
        <v>-1.2E-4</v>
      </c>
      <c r="F70">
        <v>1.1E-4</v>
      </c>
      <c r="G70">
        <v>1.1350000000000001E-2</v>
      </c>
      <c r="H70">
        <v>-1.136E-2</v>
      </c>
      <c r="I70">
        <v>-1.9300000000000001E-3</v>
      </c>
      <c r="J70">
        <v>1.9300000000000001E-3</v>
      </c>
      <c r="K70">
        <v>21.8</v>
      </c>
      <c r="L70">
        <v>1</v>
      </c>
      <c r="N70">
        <f t="shared" si="3"/>
        <v>8.7874999999999995E-2</v>
      </c>
      <c r="O70">
        <f t="shared" si="4"/>
        <v>-0.404225</v>
      </c>
      <c r="P70">
        <f t="shared" si="5"/>
        <v>39.912825000000005</v>
      </c>
      <c r="Q70">
        <f t="shared" si="7"/>
        <v>39.914968612625458</v>
      </c>
      <c r="R70">
        <f t="shared" si="8"/>
        <v>1</v>
      </c>
      <c r="T70" s="1">
        <f t="shared" si="9"/>
        <v>0.59380634107965613</v>
      </c>
      <c r="U70" s="1">
        <f t="shared" si="10"/>
        <v>0.12614638250879734</v>
      </c>
      <c r="V70" s="1">
        <f t="shared" si="11"/>
        <v>-0.58025445873300385</v>
      </c>
      <c r="W70">
        <f t="shared" si="12"/>
        <v>1</v>
      </c>
      <c r="Y70" s="2">
        <f t="shared" si="13"/>
        <v>1.316987666824569</v>
      </c>
      <c r="Z70">
        <f t="shared" si="14"/>
        <v>1</v>
      </c>
      <c r="AB70" s="8">
        <f t="shared" si="15"/>
        <v>0</v>
      </c>
      <c r="AC70">
        <f t="shared" si="16"/>
        <v>1</v>
      </c>
      <c r="AF70">
        <v>65.007000000000005</v>
      </c>
      <c r="AG70">
        <v>25.024000000000001</v>
      </c>
      <c r="AH70">
        <v>18.995999999999999</v>
      </c>
      <c r="AI70">
        <v>232.535</v>
      </c>
      <c r="AJ70">
        <v>60</v>
      </c>
      <c r="AK70" t="str">
        <f t="shared" si="17"/>
        <v>OK</v>
      </c>
      <c r="AM70">
        <f t="shared" si="18"/>
        <v>1</v>
      </c>
      <c r="AO70">
        <f t="shared" si="6"/>
        <v>1</v>
      </c>
      <c r="AQ70" t="str">
        <f t="shared" si="19"/>
        <v/>
      </c>
    </row>
    <row r="71" spans="1:43" x14ac:dyDescent="0.3">
      <c r="A71">
        <v>61</v>
      </c>
      <c r="B71">
        <v>255518</v>
      </c>
      <c r="C71">
        <v>0</v>
      </c>
      <c r="D71">
        <v>-3.0000000000000001E-5</v>
      </c>
      <c r="E71">
        <v>-1E-4</v>
      </c>
      <c r="F71">
        <v>1.1E-4</v>
      </c>
      <c r="G71">
        <v>1.136E-2</v>
      </c>
      <c r="H71">
        <v>-1.1350000000000001E-2</v>
      </c>
      <c r="I71">
        <v>-1.9300000000000001E-3</v>
      </c>
      <c r="J71">
        <v>1.9400000000000001E-3</v>
      </c>
      <c r="K71">
        <v>21.8</v>
      </c>
      <c r="L71">
        <v>1</v>
      </c>
      <c r="N71">
        <f t="shared" si="3"/>
        <v>5.2725000000000001E-2</v>
      </c>
      <c r="O71">
        <f t="shared" si="4"/>
        <v>-0.36907499999999999</v>
      </c>
      <c r="P71">
        <f t="shared" si="5"/>
        <v>39.912825000000005</v>
      </c>
      <c r="Q71">
        <f t="shared" si="7"/>
        <v>39.914566210368307</v>
      </c>
      <c r="R71">
        <f t="shared" si="8"/>
        <v>1</v>
      </c>
      <c r="T71" s="1">
        <f t="shared" si="9"/>
        <v>0.53517907483500415</v>
      </c>
      <c r="U71" s="1">
        <f t="shared" si="10"/>
        <v>7.5687907774226043E-2</v>
      </c>
      <c r="V71" s="1">
        <f t="shared" si="11"/>
        <v>-0.52980056230434946</v>
      </c>
      <c r="W71">
        <f t="shared" si="12"/>
        <v>1</v>
      </c>
      <c r="Y71" s="2">
        <f t="shared" si="13"/>
        <v>1.3179605858667389</v>
      </c>
      <c r="Z71">
        <f t="shared" si="14"/>
        <v>1</v>
      </c>
      <c r="AB71" s="8">
        <f t="shared" si="15"/>
        <v>-5.1679586563307626E-3</v>
      </c>
      <c r="AC71">
        <f t="shared" si="16"/>
        <v>1</v>
      </c>
      <c r="AF71">
        <v>65.007999999999996</v>
      </c>
      <c r="AG71">
        <v>25.016999999999999</v>
      </c>
      <c r="AH71">
        <v>18.995000000000001</v>
      </c>
      <c r="AI71">
        <v>232.36099999999999</v>
      </c>
      <c r="AJ71">
        <v>61</v>
      </c>
      <c r="AK71" t="str">
        <f t="shared" si="17"/>
        <v>OK</v>
      </c>
      <c r="AM71">
        <f t="shared" si="18"/>
        <v>1</v>
      </c>
      <c r="AO71">
        <f t="shared" si="6"/>
        <v>1</v>
      </c>
      <c r="AQ71" t="str">
        <f t="shared" si="19"/>
        <v/>
      </c>
    </row>
    <row r="72" spans="1:43" x14ac:dyDescent="0.3">
      <c r="A72">
        <v>62</v>
      </c>
      <c r="B72">
        <v>255518</v>
      </c>
      <c r="C72">
        <v>-4.0000000000000003E-5</v>
      </c>
      <c r="D72">
        <v>-1.0000000000000001E-5</v>
      </c>
      <c r="E72">
        <v>-5.0000000000000002E-5</v>
      </c>
      <c r="F72">
        <v>0</v>
      </c>
      <c r="G72">
        <v>1.136E-2</v>
      </c>
      <c r="H72">
        <v>-1.1379999999999999E-2</v>
      </c>
      <c r="I72">
        <v>-1.9300000000000001E-3</v>
      </c>
      <c r="J72">
        <v>1.9499999999999999E-3</v>
      </c>
      <c r="K72">
        <v>21.8</v>
      </c>
      <c r="L72">
        <v>1</v>
      </c>
      <c r="N72">
        <f t="shared" si="3"/>
        <v>-5.2725000000000008E-2</v>
      </c>
      <c r="O72">
        <f t="shared" si="4"/>
        <v>-8.7874999999999995E-2</v>
      </c>
      <c r="P72">
        <f t="shared" si="5"/>
        <v>39.96555</v>
      </c>
      <c r="Q72">
        <f t="shared" si="7"/>
        <v>39.965681387207077</v>
      </c>
      <c r="R72">
        <f t="shared" si="8"/>
        <v>1</v>
      </c>
      <c r="T72" s="1">
        <f t="shared" si="9"/>
        <v>0.1469165355795285</v>
      </c>
      <c r="U72" s="1">
        <f t="shared" si="10"/>
        <v>-7.5588055769086657E-2</v>
      </c>
      <c r="V72" s="1">
        <f t="shared" si="11"/>
        <v>-0.12597996301583547</v>
      </c>
      <c r="W72">
        <f t="shared" si="12"/>
        <v>1</v>
      </c>
      <c r="Y72" s="2">
        <f t="shared" si="13"/>
        <v>1.3190296317490233</v>
      </c>
      <c r="Z72">
        <f t="shared" si="14"/>
        <v>1</v>
      </c>
      <c r="AB72" s="8">
        <f t="shared" si="15"/>
        <v>-1.030927835051538E-2</v>
      </c>
      <c r="AC72">
        <f t="shared" si="16"/>
        <v>1</v>
      </c>
      <c r="AF72">
        <v>64.998000000000005</v>
      </c>
      <c r="AG72">
        <v>25.018999999999998</v>
      </c>
      <c r="AH72">
        <v>18.992999999999999</v>
      </c>
      <c r="AI72">
        <v>232.47</v>
      </c>
      <c r="AJ72">
        <v>62</v>
      </c>
      <c r="AK72" t="str">
        <f t="shared" si="17"/>
        <v>OK</v>
      </c>
      <c r="AM72">
        <f t="shared" si="18"/>
        <v>1</v>
      </c>
      <c r="AO72">
        <f t="shared" si="6"/>
        <v>1</v>
      </c>
      <c r="AQ72" t="str">
        <f t="shared" si="19"/>
        <v/>
      </c>
    </row>
    <row r="73" spans="1:43" x14ac:dyDescent="0.3">
      <c r="A73">
        <v>63</v>
      </c>
      <c r="B73">
        <v>255518</v>
      </c>
      <c r="C73">
        <v>0</v>
      </c>
      <c r="D73">
        <v>-5.0000000000000002E-5</v>
      </c>
      <c r="E73">
        <v>-1.2E-4</v>
      </c>
      <c r="F73">
        <v>1.1E-4</v>
      </c>
      <c r="G73">
        <v>1.133E-2</v>
      </c>
      <c r="H73">
        <v>-1.1339999999999999E-2</v>
      </c>
      <c r="I73">
        <v>-1.9300000000000001E-3</v>
      </c>
      <c r="J73">
        <v>1.9300000000000001E-3</v>
      </c>
      <c r="K73">
        <v>21.8</v>
      </c>
      <c r="L73">
        <v>1</v>
      </c>
      <c r="N73">
        <f t="shared" si="3"/>
        <v>8.7874999999999995E-2</v>
      </c>
      <c r="O73">
        <f t="shared" si="4"/>
        <v>-0.404225</v>
      </c>
      <c r="P73">
        <f t="shared" si="5"/>
        <v>39.842524999999995</v>
      </c>
      <c r="Q73">
        <f t="shared" si="7"/>
        <v>39.844672394711374</v>
      </c>
      <c r="R73">
        <f t="shared" si="8"/>
        <v>1</v>
      </c>
      <c r="T73" s="1">
        <f t="shared" si="9"/>
        <v>0.59485400532161148</v>
      </c>
      <c r="U73" s="1">
        <f t="shared" si="10"/>
        <v>0.12636896031872988</v>
      </c>
      <c r="V73" s="1">
        <f t="shared" si="11"/>
        <v>-0.58127821643799948</v>
      </c>
      <c r="W73">
        <f t="shared" si="12"/>
        <v>1</v>
      </c>
      <c r="Y73" s="2">
        <f t="shared" si="13"/>
        <v>1.3159188971207361</v>
      </c>
      <c r="Z73">
        <f t="shared" si="14"/>
        <v>1</v>
      </c>
      <c r="AB73" s="8">
        <f t="shared" si="15"/>
        <v>0</v>
      </c>
      <c r="AC73">
        <f t="shared" si="16"/>
        <v>1</v>
      </c>
      <c r="AF73">
        <v>65.006</v>
      </c>
      <c r="AG73">
        <v>25.007000000000001</v>
      </c>
      <c r="AH73">
        <v>19.003</v>
      </c>
      <c r="AI73">
        <v>232.31399999999999</v>
      </c>
      <c r="AJ73">
        <v>63</v>
      </c>
      <c r="AK73" t="str">
        <f t="shared" si="17"/>
        <v>OK</v>
      </c>
      <c r="AM73">
        <f t="shared" si="18"/>
        <v>1</v>
      </c>
      <c r="AO73">
        <f t="shared" si="6"/>
        <v>1</v>
      </c>
      <c r="AQ73" t="str">
        <f t="shared" si="19"/>
        <v/>
      </c>
    </row>
    <row r="74" spans="1:43" x14ac:dyDescent="0.3">
      <c r="A74">
        <v>64</v>
      </c>
      <c r="B74">
        <v>255518</v>
      </c>
      <c r="C74">
        <v>0</v>
      </c>
      <c r="D74">
        <v>-3.0000000000000001E-5</v>
      </c>
      <c r="E74">
        <v>-1.3999999999999999E-4</v>
      </c>
      <c r="F74">
        <v>1.4999999999999999E-4</v>
      </c>
      <c r="G74">
        <v>1.136E-2</v>
      </c>
      <c r="H74">
        <v>-1.1350000000000001E-2</v>
      </c>
      <c r="I74">
        <v>-1.9400000000000001E-3</v>
      </c>
      <c r="J74">
        <v>1.9300000000000001E-3</v>
      </c>
      <c r="K74">
        <v>21.8</v>
      </c>
      <c r="L74">
        <v>1</v>
      </c>
      <c r="N74">
        <f t="shared" si="3"/>
        <v>5.2725000000000001E-2</v>
      </c>
      <c r="O74">
        <f t="shared" si="4"/>
        <v>-0.50967499999999999</v>
      </c>
      <c r="P74">
        <f t="shared" si="5"/>
        <v>39.912825000000005</v>
      </c>
      <c r="Q74">
        <f t="shared" si="7"/>
        <v>39.916113889153529</v>
      </c>
      <c r="R74">
        <f t="shared" si="8"/>
        <v>1</v>
      </c>
      <c r="T74" s="1">
        <f t="shared" si="9"/>
        <v>0.73551427158589955</v>
      </c>
      <c r="U74" s="1">
        <f t="shared" si="10"/>
        <v>7.5687907774226043E-2</v>
      </c>
      <c r="V74" s="1">
        <f t="shared" si="11"/>
        <v>-0.73161043569428119</v>
      </c>
      <c r="W74">
        <f t="shared" si="12"/>
        <v>1</v>
      </c>
      <c r="Y74" s="2">
        <f t="shared" si="13"/>
        <v>1.3177961789231849</v>
      </c>
      <c r="Z74">
        <f t="shared" si="14"/>
        <v>1</v>
      </c>
      <c r="AB74" s="8">
        <f t="shared" si="15"/>
        <v>5.1679586563307626E-3</v>
      </c>
      <c r="AC74">
        <f t="shared" si="16"/>
        <v>1</v>
      </c>
      <c r="AF74">
        <v>65.007000000000005</v>
      </c>
      <c r="AG74">
        <v>24.992000000000001</v>
      </c>
      <c r="AH74">
        <v>18.991</v>
      </c>
      <c r="AI74">
        <v>232.399</v>
      </c>
      <c r="AJ74">
        <v>64</v>
      </c>
      <c r="AK74" t="str">
        <f t="shared" si="17"/>
        <v>OK</v>
      </c>
      <c r="AM74">
        <f t="shared" si="18"/>
        <v>1</v>
      </c>
      <c r="AO74">
        <f t="shared" si="6"/>
        <v>1</v>
      </c>
      <c r="AQ74" t="str">
        <f t="shared" si="19"/>
        <v/>
      </c>
    </row>
    <row r="75" spans="1:43" x14ac:dyDescent="0.3">
      <c r="A75">
        <v>65</v>
      </c>
      <c r="B75">
        <v>255518</v>
      </c>
      <c r="C75">
        <v>-4.0000000000000003E-5</v>
      </c>
      <c r="D75">
        <v>0</v>
      </c>
      <c r="E75">
        <v>1E-4</v>
      </c>
      <c r="F75">
        <v>-9.0000000000000006E-5</v>
      </c>
      <c r="G75">
        <v>1.132E-2</v>
      </c>
      <c r="H75">
        <v>-1.133E-2</v>
      </c>
      <c r="I75">
        <v>-1.92E-3</v>
      </c>
      <c r="J75">
        <v>1.9400000000000001E-3</v>
      </c>
      <c r="K75">
        <v>21.8</v>
      </c>
      <c r="L75">
        <v>1</v>
      </c>
      <c r="N75">
        <f t="shared" ref="N75" si="20">+(C75-D75)/2*$V$1*$V$2*100^2</f>
        <v>-7.0300000000000001E-2</v>
      </c>
      <c r="O75">
        <f t="shared" ref="O75" si="21">+(E75-F75)/2*$V$1*$V$2*100^2</f>
        <v>0.33392500000000003</v>
      </c>
      <c r="P75">
        <f t="shared" ref="P75" si="22">+(G75-H75)/2*$V$1*$V$2*100^2</f>
        <v>39.807374999999993</v>
      </c>
      <c r="Q75">
        <f t="shared" si="7"/>
        <v>39.808837616617865</v>
      </c>
      <c r="R75">
        <f t="shared" si="8"/>
        <v>1</v>
      </c>
      <c r="T75" s="1">
        <f t="shared" si="9"/>
        <v>0.49115035615104552</v>
      </c>
      <c r="U75" s="1">
        <f t="shared" si="10"/>
        <v>-0.10118449439124756</v>
      </c>
      <c r="V75" s="1">
        <f t="shared" si="11"/>
        <v>0.4806155750199062</v>
      </c>
      <c r="W75">
        <f t="shared" si="12"/>
        <v>1</v>
      </c>
      <c r="Y75" s="2">
        <f t="shared" si="13"/>
        <v>1.3156188544407155</v>
      </c>
      <c r="Z75">
        <f t="shared" si="14"/>
        <v>1</v>
      </c>
      <c r="AB75" s="8">
        <f t="shared" si="15"/>
        <v>-1.0362694300518161E-2</v>
      </c>
      <c r="AC75">
        <f t="shared" si="16"/>
        <v>1</v>
      </c>
      <c r="AF75">
        <v>65.003</v>
      </c>
      <c r="AG75">
        <v>24.995000000000001</v>
      </c>
      <c r="AH75">
        <v>18.994</v>
      </c>
      <c r="AI75">
        <v>232.15799999999999</v>
      </c>
      <c r="AJ75">
        <v>65</v>
      </c>
      <c r="AK75" t="str">
        <f t="shared" si="17"/>
        <v>OK</v>
      </c>
      <c r="AM75">
        <f t="shared" si="18"/>
        <v>1</v>
      </c>
      <c r="AO75">
        <f t="shared" ref="AO75" si="23">+IF(G75&gt;0,L75*R75*W75*Z75*AC75*AM75,"")</f>
        <v>1</v>
      </c>
      <c r="AQ75" t="str">
        <f t="shared" si="19"/>
        <v/>
      </c>
    </row>
    <row r="76" spans="1:43" x14ac:dyDescent="0.3">
      <c r="A76" s="11"/>
      <c r="T76" s="1"/>
      <c r="U76" s="1"/>
      <c r="V76" s="1"/>
      <c r="Y76" s="2"/>
      <c r="AB76" s="8"/>
      <c r="AJ76" s="11"/>
    </row>
    <row r="77" spans="1:43" x14ac:dyDescent="0.3">
      <c r="A77" s="11"/>
      <c r="T77" s="1">
        <f t="shared" ref="T77:U77" si="24">AVERAGE(T11:T75)</f>
        <v>0.54901350002626204</v>
      </c>
      <c r="U77" s="1">
        <f t="shared" si="24"/>
        <v>-5.0199810313190322E-3</v>
      </c>
      <c r="V77" s="1">
        <f>AVERAGE(V11:V75)</f>
        <v>-5.0839557156258403E-2</v>
      </c>
      <c r="Y77" s="2">
        <f>AVERAGE(Y11:Y75)</f>
        <v>1.3164187243815848</v>
      </c>
      <c r="AB77" s="8"/>
      <c r="AE77" t="s">
        <v>59</v>
      </c>
      <c r="AF77" s="1">
        <f t="shared" ref="AF77:AG77" si="25">AVERAGE(AF11:AF75)</f>
        <v>65.003292307692305</v>
      </c>
      <c r="AG77" s="1">
        <f t="shared" si="25"/>
        <v>25.006476923076917</v>
      </c>
      <c r="AH77" s="1">
        <f>AVERAGE(AH11:AH75)</f>
        <v>18.99250769230769</v>
      </c>
      <c r="AI77" s="1">
        <f>AVERAGE(AI11:AI75)</f>
        <v>232.3548461538461</v>
      </c>
      <c r="AJ77" s="11"/>
    </row>
    <row r="78" spans="1:43" x14ac:dyDescent="0.3">
      <c r="A78" s="11"/>
      <c r="T78" s="1">
        <f>STDEV(T$11:T$75)</f>
        <v>0.12527513691602946</v>
      </c>
      <c r="U78" s="1">
        <f t="shared" ref="U78:V78" si="26">STDEV(U11:U75)</f>
        <v>0.12312694343134586</v>
      </c>
      <c r="V78" s="1">
        <f t="shared" si="26"/>
        <v>0.55137104666525882</v>
      </c>
      <c r="Y78" s="2">
        <f t="shared" ref="Y78" si="27">STDEV(Y11:Y75)</f>
        <v>1.0849184050843277E-3</v>
      </c>
      <c r="AB78" s="8"/>
      <c r="AE78" t="s">
        <v>60</v>
      </c>
      <c r="AF78" s="1">
        <f>STDEV(AF$11:AF$75)</f>
        <v>1.0604720465616295E-2</v>
      </c>
      <c r="AG78" s="1">
        <f t="shared" ref="AG78:AI78" si="28">STDEV(AG11:AG75)</f>
        <v>1.1714184367023374E-2</v>
      </c>
      <c r="AH78" s="1">
        <f t="shared" si="28"/>
        <v>5.8071159928012941E-3</v>
      </c>
      <c r="AI78" s="1">
        <f t="shared" si="28"/>
        <v>0.14400816282953624</v>
      </c>
      <c r="AJ78" s="11"/>
    </row>
    <row r="79" spans="1:43" x14ac:dyDescent="0.3">
      <c r="A79" s="11"/>
      <c r="T79" s="1">
        <f>MIN(T$11:T$75)</f>
        <v>0.12887155055987365</v>
      </c>
      <c r="U79" s="1">
        <f t="shared" ref="U79:V79" si="29">MIN(U$11:U$75)</f>
        <v>-0.27764257335894887</v>
      </c>
      <c r="V79" s="1">
        <f t="shared" si="29"/>
        <v>-0.73257806896882183</v>
      </c>
      <c r="Y79" s="2">
        <f t="shared" ref="Y79" si="30">MIN(Y$11:Y$75)</f>
        <v>1.3135327437391353</v>
      </c>
      <c r="AB79" s="8"/>
      <c r="AE79" t="s">
        <v>19</v>
      </c>
      <c r="AF79" s="1">
        <f>MIN(AF$11:AF$75)</f>
        <v>64.963999999999999</v>
      </c>
      <c r="AG79" s="1">
        <f t="shared" ref="AG79:AI79" si="31">MIN(AG$11:AG$75)</f>
        <v>24.972000000000001</v>
      </c>
      <c r="AH79" s="1">
        <f t="shared" si="31"/>
        <v>18.981999999999999</v>
      </c>
      <c r="AI79" s="1">
        <f t="shared" si="31"/>
        <v>231.94</v>
      </c>
      <c r="AJ79" s="11"/>
    </row>
    <row r="80" spans="1:43" x14ac:dyDescent="0.3">
      <c r="A80" s="11"/>
      <c r="T80" s="1">
        <f>MAX(T$11:T$75)</f>
        <v>0.73551427158589955</v>
      </c>
      <c r="U80" s="1">
        <f t="shared" ref="U80:V80" si="32">MAX(U$11:U$75)</f>
        <v>0.27837836366751895</v>
      </c>
      <c r="V80" s="1">
        <f t="shared" si="32"/>
        <v>0.7060742141488624</v>
      </c>
      <c r="Y80" s="2">
        <f t="shared" ref="Y80" si="33">MAX(Y$11:Y$75)</f>
        <v>1.3190296317490233</v>
      </c>
      <c r="AB80" s="8"/>
      <c r="AE80" t="s">
        <v>20</v>
      </c>
      <c r="AF80" s="1">
        <f>MAX(AF$11:AF$75)</f>
        <v>65.03</v>
      </c>
      <c r="AG80" s="1">
        <f t="shared" ref="AG80:AI80" si="34">MAX(AG$11:AG$75)</f>
        <v>25.039000000000001</v>
      </c>
      <c r="AH80" s="1">
        <f t="shared" si="34"/>
        <v>19.015000000000001</v>
      </c>
      <c r="AI80" s="1">
        <f t="shared" si="34"/>
        <v>232.59100000000001</v>
      </c>
      <c r="AJ80" s="11"/>
    </row>
    <row r="81" spans="1:36" x14ac:dyDescent="0.3">
      <c r="A81" s="11"/>
      <c r="T81" s="1"/>
      <c r="U81" s="1"/>
      <c r="V81" s="1"/>
      <c r="Y81" s="6">
        <f>Y79/$Y$77-1</f>
        <v>-2.1922968649699115E-3</v>
      </c>
      <c r="AB81" s="8"/>
      <c r="AF81" s="16">
        <f t="shared" ref="AF81:AH81" si="35">AF79/AF77-1</f>
        <v>-6.0446642465916689E-4</v>
      </c>
      <c r="AG81" s="16">
        <f t="shared" si="35"/>
        <v>-1.3787197286115882E-3</v>
      </c>
      <c r="AH81" s="16">
        <f t="shared" si="35"/>
        <v>-5.5325460323207842E-4</v>
      </c>
      <c r="AI81" s="16">
        <f>AI79/AI77-1</f>
        <v>-1.785399188839909E-3</v>
      </c>
      <c r="AJ81" s="11"/>
    </row>
    <row r="82" spans="1:36" x14ac:dyDescent="0.3">
      <c r="A82" s="11"/>
      <c r="T82" s="1"/>
      <c r="U82" s="1"/>
      <c r="V82" s="1"/>
      <c r="Y82" s="6">
        <f>Y80/$Y$77-1</f>
        <v>1.9833411049854366E-3</v>
      </c>
      <c r="AB82" s="8"/>
      <c r="AF82" s="16">
        <f t="shared" ref="AF82:AH82" si="36">AF80/AF77-1</f>
        <v>4.1086676319834758E-4</v>
      </c>
      <c r="AG82" s="16">
        <f t="shared" si="36"/>
        <v>1.3005861250718898E-3</v>
      </c>
      <c r="AH82" s="16">
        <f t="shared" si="36"/>
        <v>1.1842726646056345E-3</v>
      </c>
      <c r="AI82" s="16">
        <f>AI80/AI77-1</f>
        <v>1.0163499925348596E-3</v>
      </c>
      <c r="AJ82" s="11"/>
    </row>
    <row r="83" spans="1:36" x14ac:dyDescent="0.3">
      <c r="A83" s="11"/>
      <c r="T83" s="1"/>
      <c r="U83" s="1"/>
      <c r="V83" s="1"/>
      <c r="Y83" s="2"/>
      <c r="AB83" s="8"/>
      <c r="AJ83" s="11"/>
    </row>
    <row r="84" spans="1:36" x14ac:dyDescent="0.3">
      <c r="A84" s="11"/>
      <c r="T84" s="1"/>
      <c r="U84" s="1"/>
      <c r="V84" s="1"/>
      <c r="Y84" s="2"/>
      <c r="AB84" s="8"/>
      <c r="AJ84" s="11"/>
    </row>
    <row r="85" spans="1:36" x14ac:dyDescent="0.3">
      <c r="A85" s="11"/>
      <c r="T85" s="1"/>
      <c r="U85" s="1"/>
      <c r="V85" s="1"/>
      <c r="Y85" s="2"/>
      <c r="AB85" s="8"/>
      <c r="AJ85" s="11"/>
    </row>
    <row r="86" spans="1:36" x14ac:dyDescent="0.3">
      <c r="A86" s="11"/>
      <c r="T86" s="1"/>
      <c r="U86" s="1"/>
      <c r="V86" s="1"/>
      <c r="Y86" s="2"/>
      <c r="AB86" s="8"/>
      <c r="AJ86" s="11"/>
    </row>
    <row r="87" spans="1:36" x14ac:dyDescent="0.3">
      <c r="A87" s="11"/>
      <c r="T87" s="1"/>
      <c r="U87" s="1"/>
      <c r="V87" s="1"/>
      <c r="Y87" s="2"/>
      <c r="AB87" s="8"/>
      <c r="AJ87" s="11"/>
    </row>
    <row r="88" spans="1:36" x14ac:dyDescent="0.3">
      <c r="A88" s="11"/>
      <c r="T88" s="1"/>
      <c r="U88" s="1"/>
      <c r="V88" s="1"/>
      <c r="Y88" s="2"/>
      <c r="AB88" s="8"/>
      <c r="AJ88" s="11"/>
    </row>
    <row r="89" spans="1:36" x14ac:dyDescent="0.3">
      <c r="A89" s="11"/>
      <c r="T89" s="1"/>
      <c r="U89" s="1"/>
      <c r="V89" s="1"/>
      <c r="Y89" s="2"/>
      <c r="AB89" s="8"/>
      <c r="AJ89" s="11"/>
    </row>
    <row r="90" spans="1:36" x14ac:dyDescent="0.3">
      <c r="A90" s="11"/>
      <c r="T90" s="1"/>
      <c r="U90" s="1"/>
      <c r="V90" s="1"/>
      <c r="Y90" s="2"/>
      <c r="AB90" s="8"/>
      <c r="AJ90" s="11"/>
    </row>
    <row r="91" spans="1:36" x14ac:dyDescent="0.3">
      <c r="A91" s="11"/>
      <c r="T91" s="1"/>
      <c r="U91" s="1"/>
      <c r="V91" s="1"/>
      <c r="Y91" s="2"/>
      <c r="AB91" s="8"/>
      <c r="AJ91" s="11"/>
    </row>
    <row r="92" spans="1:36" x14ac:dyDescent="0.3">
      <c r="A92" s="11"/>
      <c r="T92" s="1"/>
      <c r="U92" s="1"/>
      <c r="V92" s="1"/>
      <c r="Y92" s="2"/>
      <c r="AB92" s="8"/>
      <c r="AJ92" s="11"/>
    </row>
    <row r="93" spans="1:36" x14ac:dyDescent="0.3">
      <c r="A93" s="11"/>
      <c r="T93" s="1"/>
      <c r="U93" s="1"/>
      <c r="V93" s="1"/>
      <c r="Y93" s="2"/>
      <c r="AB93" s="8"/>
      <c r="AJ93" s="11"/>
    </row>
    <row r="94" spans="1:36" x14ac:dyDescent="0.3">
      <c r="A94" s="11"/>
      <c r="T94" s="1"/>
      <c r="U94" s="1"/>
      <c r="V94" s="1"/>
      <c r="Y94" s="2"/>
      <c r="AB94" s="8"/>
      <c r="AJ94" s="11"/>
    </row>
    <row r="95" spans="1:36" x14ac:dyDescent="0.3">
      <c r="A95" s="11"/>
      <c r="T95" s="1"/>
      <c r="U95" s="1"/>
      <c r="V95" s="1"/>
      <c r="Y95" s="2"/>
      <c r="AB95" s="8"/>
      <c r="AJ95" s="11"/>
    </row>
    <row r="96" spans="1:36" x14ac:dyDescent="0.3">
      <c r="A96" s="11"/>
      <c r="T96" s="1"/>
      <c r="U96" s="1"/>
      <c r="V96" s="1"/>
      <c r="Y96" s="2"/>
      <c r="AB96" s="8"/>
      <c r="AJ96" s="11"/>
    </row>
    <row r="97" spans="1:36" x14ac:dyDescent="0.3">
      <c r="A97" s="11"/>
      <c r="T97" s="1"/>
      <c r="U97" s="1"/>
      <c r="V97" s="1"/>
      <c r="Y97" s="2"/>
      <c r="AB97" s="8"/>
      <c r="AJ97" s="11"/>
    </row>
    <row r="98" spans="1:36" x14ac:dyDescent="0.3">
      <c r="A98" s="11"/>
      <c r="T98" s="1"/>
      <c r="U98" s="1"/>
      <c r="V98" s="1"/>
      <c r="Y98" s="2"/>
      <c r="AB98" s="8"/>
      <c r="AJ98" s="11"/>
    </row>
    <row r="99" spans="1:36" x14ac:dyDescent="0.3">
      <c r="A99" s="11"/>
      <c r="T99" s="1"/>
      <c r="U99" s="1"/>
      <c r="V99" s="1"/>
      <c r="Y99" s="2"/>
      <c r="AB99" s="8"/>
      <c r="AJ99" s="11"/>
    </row>
    <row r="100" spans="1:36" x14ac:dyDescent="0.3">
      <c r="A100" s="11"/>
      <c r="T100" s="1"/>
      <c r="U100" s="1"/>
      <c r="V100" s="1"/>
      <c r="Y100" s="2"/>
      <c r="AB100" s="8"/>
      <c r="AJ100" s="11"/>
    </row>
    <row r="101" spans="1:36" x14ac:dyDescent="0.3">
      <c r="A101" s="11"/>
      <c r="T101" s="1"/>
      <c r="U101" s="1"/>
      <c r="V101" s="1"/>
      <c r="Y101" s="2"/>
      <c r="AB101" s="8"/>
      <c r="AJ101" s="11"/>
    </row>
    <row r="102" spans="1:36" x14ac:dyDescent="0.3">
      <c r="A102" s="11"/>
      <c r="T102" s="1"/>
      <c r="U102" s="1"/>
      <c r="V102" s="1"/>
      <c r="Y102" s="2"/>
      <c r="AB102" s="8"/>
      <c r="AJ102" s="11"/>
    </row>
    <row r="103" spans="1:36" x14ac:dyDescent="0.3">
      <c r="A103" s="11"/>
      <c r="T103" s="1"/>
      <c r="U103" s="1"/>
      <c r="V103" s="1"/>
      <c r="Y103" s="2"/>
      <c r="AB103" s="8"/>
      <c r="AJ103" s="11"/>
    </row>
    <row r="104" spans="1:36" x14ac:dyDescent="0.3">
      <c r="A104" s="11"/>
      <c r="T104" s="1"/>
      <c r="U104" s="1"/>
      <c r="V104" s="1"/>
      <c r="Y104" s="2"/>
      <c r="AB104" s="8"/>
      <c r="AJ104" s="11"/>
    </row>
    <row r="105" spans="1:36" x14ac:dyDescent="0.3">
      <c r="A105" s="11"/>
      <c r="T105" s="1"/>
      <c r="U105" s="1"/>
      <c r="V105" s="1"/>
      <c r="Y105" s="2"/>
      <c r="AB105" s="8"/>
      <c r="AJ105" s="11"/>
    </row>
    <row r="106" spans="1:36" x14ac:dyDescent="0.3">
      <c r="A106" s="11"/>
      <c r="T106" s="1"/>
      <c r="U106" s="1"/>
      <c r="V106" s="1"/>
      <c r="Y106" s="2"/>
      <c r="AB106" s="8"/>
      <c r="AJ106" s="11"/>
    </row>
    <row r="107" spans="1:36" x14ac:dyDescent="0.3">
      <c r="A107" s="11"/>
      <c r="T107" s="1"/>
      <c r="U107" s="1"/>
      <c r="V107" s="1"/>
      <c r="Y107" s="2"/>
      <c r="AB107" s="8"/>
      <c r="AJ107" s="11"/>
    </row>
    <row r="108" spans="1:36" x14ac:dyDescent="0.3">
      <c r="A108" s="11"/>
      <c r="T108" s="1"/>
      <c r="U108" s="1"/>
      <c r="V108" s="1"/>
      <c r="Y108" s="2"/>
      <c r="AB108" s="8"/>
      <c r="AJ108" s="11"/>
    </row>
    <row r="109" spans="1:36" x14ac:dyDescent="0.3">
      <c r="A109" s="11"/>
      <c r="T109" s="1"/>
      <c r="U109" s="1"/>
      <c r="V109" s="1"/>
      <c r="Y109" s="2"/>
      <c r="AB109" s="8"/>
      <c r="AJ109" s="11"/>
    </row>
    <row r="110" spans="1:36" x14ac:dyDescent="0.3">
      <c r="A110" s="11"/>
      <c r="T110" s="1"/>
      <c r="U110" s="1"/>
      <c r="V110" s="1"/>
      <c r="Y110" s="2"/>
      <c r="AB110" s="8"/>
      <c r="AJ110" s="11"/>
    </row>
    <row r="111" spans="1:36" x14ac:dyDescent="0.3">
      <c r="A111" s="11"/>
      <c r="T111" s="1"/>
      <c r="U111" s="1"/>
      <c r="V111" s="1"/>
      <c r="Y111" s="2"/>
      <c r="AB111" s="8"/>
      <c r="AJ111" s="11"/>
    </row>
    <row r="112" spans="1:36" x14ac:dyDescent="0.3">
      <c r="A112" s="11"/>
      <c r="T112" s="1"/>
      <c r="U112" s="1"/>
      <c r="V112" s="1"/>
      <c r="Y112" s="2"/>
      <c r="AB112" s="8"/>
      <c r="AJ112" s="11"/>
    </row>
    <row r="113" spans="1:36" x14ac:dyDescent="0.3">
      <c r="A113" s="11"/>
      <c r="T113" s="1"/>
      <c r="U113" s="1"/>
      <c r="V113" s="1"/>
      <c r="Y113" s="2"/>
      <c r="AB113" s="8"/>
      <c r="AJ113" s="11"/>
    </row>
    <row r="114" spans="1:36" x14ac:dyDescent="0.3">
      <c r="A114" s="11"/>
      <c r="T114" s="1"/>
      <c r="U114" s="1"/>
      <c r="V114" s="1"/>
      <c r="Y114" s="2"/>
      <c r="AB114" s="8"/>
      <c r="AJ114" s="11"/>
    </row>
    <row r="115" spans="1:36" x14ac:dyDescent="0.3">
      <c r="A115" s="11"/>
      <c r="T115" s="1"/>
      <c r="U115" s="1"/>
      <c r="V115" s="1"/>
      <c r="Y115" s="2"/>
      <c r="AB115" s="8"/>
      <c r="AJ115" s="11"/>
    </row>
    <row r="116" spans="1:36" x14ac:dyDescent="0.3">
      <c r="A116" s="11"/>
      <c r="T116" s="1"/>
      <c r="U116" s="1"/>
      <c r="V116" s="1"/>
      <c r="Y116" s="2"/>
      <c r="AB116" s="8"/>
      <c r="AJ116" s="11"/>
    </row>
    <row r="117" spans="1:36" x14ac:dyDescent="0.3">
      <c r="A117" s="11"/>
      <c r="T117" s="1"/>
      <c r="U117" s="1"/>
      <c r="V117" s="1"/>
      <c r="Y117" s="2"/>
      <c r="AB117" s="8"/>
      <c r="AJ117" s="11"/>
    </row>
    <row r="118" spans="1:36" x14ac:dyDescent="0.3">
      <c r="A118" s="11"/>
      <c r="T118" s="1"/>
      <c r="U118" s="1"/>
      <c r="V118" s="1"/>
      <c r="Y118" s="2"/>
      <c r="AB118" s="8"/>
      <c r="AJ118" s="11"/>
    </row>
    <row r="119" spans="1:36" x14ac:dyDescent="0.3">
      <c r="A119" s="11"/>
      <c r="T119" s="1"/>
      <c r="U119" s="1"/>
      <c r="V119" s="1"/>
      <c r="Y119" s="2"/>
      <c r="AB119" s="8"/>
      <c r="AJ119" s="11"/>
    </row>
    <row r="120" spans="1:36" x14ac:dyDescent="0.3">
      <c r="A120" s="11"/>
      <c r="T120" s="1"/>
      <c r="U120" s="1"/>
      <c r="V120" s="1"/>
      <c r="Y120" s="2"/>
      <c r="AB120" s="8"/>
      <c r="AJ120" s="11"/>
    </row>
    <row r="121" spans="1:36" x14ac:dyDescent="0.3">
      <c r="A121" s="11"/>
      <c r="T121" s="1"/>
      <c r="U121" s="1"/>
      <c r="V121" s="1"/>
      <c r="Y121" s="2"/>
      <c r="AB121" s="8"/>
      <c r="AJ121" s="11"/>
    </row>
    <row r="122" spans="1:36" x14ac:dyDescent="0.3">
      <c r="A122" s="11"/>
      <c r="T122" s="1"/>
      <c r="U122" s="1"/>
      <c r="V122" s="1"/>
      <c r="Y122" s="2"/>
      <c r="AB122" s="8"/>
      <c r="AJ122" s="11"/>
    </row>
    <row r="123" spans="1:36" x14ac:dyDescent="0.3">
      <c r="A123" s="11"/>
      <c r="T123" s="1"/>
      <c r="U123" s="1"/>
      <c r="V123" s="1"/>
      <c r="Y123" s="2"/>
      <c r="AB123" s="8"/>
      <c r="AJ123" s="11"/>
    </row>
    <row r="124" spans="1:36" x14ac:dyDescent="0.3">
      <c r="A124" s="11"/>
      <c r="T124" s="1"/>
      <c r="U124" s="1"/>
      <c r="V124" s="1"/>
      <c r="Y124" s="2"/>
      <c r="AB124" s="8"/>
      <c r="AJ124" s="11"/>
    </row>
    <row r="125" spans="1:36" x14ac:dyDescent="0.3">
      <c r="A125" s="11"/>
      <c r="T125" s="1"/>
      <c r="U125" s="1"/>
      <c r="V125" s="1"/>
      <c r="Y125" s="2"/>
      <c r="AB125" s="8"/>
      <c r="AJ125" s="11"/>
    </row>
    <row r="126" spans="1:36" x14ac:dyDescent="0.3">
      <c r="A126" s="11"/>
      <c r="T126" s="1"/>
      <c r="U126" s="1"/>
      <c r="V126" s="1"/>
      <c r="Y126" s="2"/>
      <c r="AB126" s="8"/>
      <c r="AJ126" s="11"/>
    </row>
    <row r="127" spans="1:36" x14ac:dyDescent="0.3">
      <c r="A127" s="11"/>
      <c r="T127" s="1"/>
      <c r="U127" s="1"/>
      <c r="V127" s="1"/>
      <c r="Y127" s="2"/>
      <c r="AB127" s="8"/>
      <c r="AJ127" s="11"/>
    </row>
    <row r="128" spans="1:36" x14ac:dyDescent="0.3">
      <c r="A128" s="11"/>
      <c r="T128" s="1"/>
      <c r="U128" s="1"/>
      <c r="V128" s="1"/>
      <c r="Y128" s="2"/>
      <c r="AB128" s="8"/>
      <c r="AJ128" s="11"/>
    </row>
    <row r="129" spans="1:36" x14ac:dyDescent="0.3">
      <c r="A129" s="11"/>
      <c r="T129" s="1"/>
      <c r="U129" s="1"/>
      <c r="V129" s="1"/>
      <c r="Y129" s="2"/>
      <c r="AB129" s="8"/>
      <c r="AJ129" s="11"/>
    </row>
    <row r="130" spans="1:36" x14ac:dyDescent="0.3">
      <c r="A130" s="11"/>
      <c r="T130" s="1"/>
      <c r="U130" s="1"/>
      <c r="V130" s="1"/>
      <c r="Y130" s="2"/>
      <c r="AB130" s="8"/>
      <c r="AJ130" s="11"/>
    </row>
    <row r="131" spans="1:36" x14ac:dyDescent="0.3">
      <c r="A131" s="11"/>
      <c r="T131" s="1"/>
      <c r="U131" s="1"/>
      <c r="V131" s="1"/>
      <c r="Y131" s="2"/>
      <c r="AB131" s="8"/>
      <c r="AJ131" s="11"/>
    </row>
    <row r="132" spans="1:36" x14ac:dyDescent="0.3">
      <c r="A132" s="11"/>
      <c r="T132" s="1"/>
      <c r="U132" s="1"/>
      <c r="V132" s="1"/>
      <c r="Y132" s="2"/>
      <c r="AB132" s="8"/>
      <c r="AJ132" s="11"/>
    </row>
    <row r="133" spans="1:36" x14ac:dyDescent="0.3">
      <c r="A133" s="11"/>
      <c r="T133" s="1"/>
      <c r="U133" s="1"/>
      <c r="V133" s="1"/>
      <c r="Y133" s="2"/>
      <c r="AB133" s="8"/>
      <c r="AJ133" s="11"/>
    </row>
    <row r="134" spans="1:36" x14ac:dyDescent="0.3">
      <c r="A134" s="11"/>
      <c r="T134" s="1"/>
      <c r="U134" s="1"/>
      <c r="V134" s="1"/>
      <c r="Y134" s="2"/>
      <c r="AB134" s="8"/>
      <c r="AJ134" s="11"/>
    </row>
    <row r="135" spans="1:36" x14ac:dyDescent="0.3">
      <c r="A135" s="11"/>
      <c r="T135" s="1"/>
      <c r="U135" s="1"/>
      <c r="V135" s="1"/>
      <c r="Y135" s="2"/>
      <c r="AB135" s="8"/>
      <c r="AJ135" s="11"/>
    </row>
    <row r="136" spans="1:36" x14ac:dyDescent="0.3">
      <c r="A136" s="11"/>
      <c r="T136" s="1"/>
      <c r="U136" s="1"/>
      <c r="V136" s="1"/>
      <c r="Y136" s="2"/>
      <c r="AB136" s="8"/>
      <c r="AJ136" s="11"/>
    </row>
    <row r="137" spans="1:36" x14ac:dyDescent="0.3">
      <c r="A137" s="11"/>
      <c r="T137" s="1"/>
      <c r="U137" s="1"/>
      <c r="V137" s="1"/>
      <c r="Y137" s="2"/>
      <c r="AB137" s="8"/>
      <c r="AJ137" s="11"/>
    </row>
    <row r="138" spans="1:36" x14ac:dyDescent="0.3">
      <c r="A138" s="11"/>
      <c r="T138" s="1"/>
      <c r="U138" s="1"/>
      <c r="V138" s="1"/>
      <c r="Y138" s="2"/>
      <c r="AB138" s="8"/>
      <c r="AJ138" s="11"/>
    </row>
    <row r="139" spans="1:36" x14ac:dyDescent="0.3">
      <c r="A139" s="11"/>
      <c r="T139" s="1"/>
      <c r="U139" s="1"/>
      <c r="V139" s="1"/>
      <c r="Y139" s="2"/>
      <c r="AB139" s="8"/>
      <c r="AJ139" s="11"/>
    </row>
    <row r="140" spans="1:36" x14ac:dyDescent="0.3">
      <c r="A140" s="11"/>
      <c r="T140" s="1"/>
      <c r="U140" s="1"/>
      <c r="V140" s="1"/>
      <c r="Y140" s="2"/>
      <c r="AB140" s="8"/>
      <c r="AJ140" s="11"/>
    </row>
    <row r="141" spans="1:36" x14ac:dyDescent="0.3">
      <c r="A141" s="11"/>
      <c r="T141" s="1"/>
      <c r="U141" s="1"/>
      <c r="V141" s="1"/>
      <c r="Y141" s="2"/>
      <c r="AB141" s="8"/>
      <c r="AJ141" s="11"/>
    </row>
    <row r="142" spans="1:36" x14ac:dyDescent="0.3">
      <c r="A142" s="11"/>
      <c r="T142" s="1"/>
      <c r="U142" s="1"/>
      <c r="V142" s="1"/>
      <c r="Y142" s="2"/>
      <c r="AB142" s="8"/>
      <c r="AJ142" s="11"/>
    </row>
    <row r="143" spans="1:36" x14ac:dyDescent="0.3">
      <c r="A143" s="11"/>
      <c r="T143" s="1"/>
      <c r="U143" s="1"/>
      <c r="V143" s="1"/>
      <c r="Y143" s="2"/>
      <c r="AB143" s="8"/>
      <c r="AJ143" s="11"/>
    </row>
    <row r="144" spans="1:36" x14ac:dyDescent="0.3">
      <c r="A144" s="11"/>
      <c r="T144" s="1"/>
      <c r="U144" s="1"/>
      <c r="V144" s="1"/>
      <c r="Y144" s="2"/>
      <c r="AB144" s="8"/>
      <c r="AJ144" s="11"/>
    </row>
    <row r="145" spans="1:36" x14ac:dyDescent="0.3">
      <c r="A145" s="11"/>
      <c r="T145" s="1"/>
      <c r="U145" s="1"/>
      <c r="V145" s="1"/>
      <c r="Y145" s="2"/>
      <c r="AB145" s="8"/>
      <c r="AJ145" s="11"/>
    </row>
    <row r="146" spans="1:36" x14ac:dyDescent="0.3">
      <c r="A146" s="11"/>
      <c r="T146" s="1"/>
      <c r="U146" s="1"/>
      <c r="V146" s="1"/>
      <c r="Y146" s="2"/>
      <c r="AB146" s="8"/>
      <c r="AJ146" s="11"/>
    </row>
    <row r="147" spans="1:36" x14ac:dyDescent="0.3">
      <c r="A147" s="11"/>
      <c r="T147" s="1"/>
      <c r="U147" s="1"/>
      <c r="V147" s="1"/>
      <c r="Y147" s="2"/>
      <c r="AB147" s="8"/>
      <c r="AJ147" s="11"/>
    </row>
    <row r="148" spans="1:36" x14ac:dyDescent="0.3">
      <c r="A148" s="11"/>
      <c r="T148" s="1"/>
      <c r="U148" s="1"/>
      <c r="V148" s="1"/>
      <c r="Y148" s="2"/>
      <c r="AB148" s="8"/>
      <c r="AJ148" s="11"/>
    </row>
    <row r="149" spans="1:36" x14ac:dyDescent="0.3">
      <c r="A149" s="11"/>
      <c r="T149" s="1"/>
      <c r="U149" s="1"/>
      <c r="V149" s="1"/>
      <c r="Y149" s="2"/>
      <c r="AB149" s="8"/>
      <c r="AJ149" s="11"/>
    </row>
    <row r="150" spans="1:36" x14ac:dyDescent="0.3">
      <c r="A150" s="11"/>
      <c r="T150" s="1"/>
      <c r="U150" s="1"/>
      <c r="V150" s="1"/>
      <c r="Y150" s="2"/>
      <c r="AB150" s="8"/>
      <c r="AJ150" s="11"/>
    </row>
    <row r="151" spans="1:36" x14ac:dyDescent="0.3">
      <c r="A151" s="11"/>
      <c r="T151" s="1"/>
      <c r="U151" s="1"/>
      <c r="V151" s="1"/>
      <c r="Y151" s="2"/>
      <c r="AB151" s="8"/>
      <c r="AJ151" s="11"/>
    </row>
    <row r="152" spans="1:36" x14ac:dyDescent="0.3">
      <c r="A152" s="11"/>
      <c r="T152" s="1"/>
      <c r="U152" s="1"/>
      <c r="V152" s="1"/>
      <c r="Y152" s="2"/>
      <c r="AB152" s="8"/>
      <c r="AJ152" s="11"/>
    </row>
    <row r="153" spans="1:36" x14ac:dyDescent="0.3">
      <c r="A153" s="11"/>
      <c r="T153" s="1"/>
      <c r="U153" s="1"/>
      <c r="V153" s="1"/>
      <c r="Y153" s="2"/>
      <c r="AB153" s="8"/>
      <c r="AJ153" s="11"/>
    </row>
    <row r="154" spans="1:36" x14ac:dyDescent="0.3">
      <c r="A154" s="11"/>
      <c r="T154" s="1"/>
      <c r="U154" s="1"/>
      <c r="V154" s="1"/>
      <c r="Y154" s="2"/>
      <c r="AB154" s="8"/>
      <c r="AJ154" s="11"/>
    </row>
    <row r="155" spans="1:36" x14ac:dyDescent="0.3">
      <c r="A155" s="11"/>
      <c r="T155" s="1"/>
      <c r="U155" s="1"/>
      <c r="V155" s="1"/>
      <c r="Y155" s="2"/>
      <c r="AB155" s="8"/>
      <c r="AJ155" s="11"/>
    </row>
    <row r="156" spans="1:36" x14ac:dyDescent="0.3">
      <c r="A156" s="11"/>
      <c r="T156" s="1"/>
      <c r="U156" s="1"/>
      <c r="V156" s="1"/>
      <c r="Y156" s="2"/>
      <c r="AB156" s="8"/>
      <c r="AJ156" s="11"/>
    </row>
    <row r="157" spans="1:36" x14ac:dyDescent="0.3">
      <c r="A157" s="11"/>
      <c r="T157" s="1"/>
      <c r="U157" s="1"/>
      <c r="V157" s="1"/>
      <c r="Y157" s="2"/>
      <c r="AB157" s="8"/>
      <c r="AJ157" s="11"/>
    </row>
    <row r="158" spans="1:36" x14ac:dyDescent="0.3">
      <c r="A158" s="11"/>
      <c r="T158" s="1"/>
      <c r="U158" s="1"/>
      <c r="V158" s="1"/>
      <c r="Y158" s="2"/>
      <c r="AB158" s="8"/>
      <c r="AJ158" s="11"/>
    </row>
    <row r="159" spans="1:36" x14ac:dyDescent="0.3">
      <c r="A159" s="11"/>
      <c r="T159" s="1"/>
      <c r="U159" s="1"/>
      <c r="V159" s="1"/>
      <c r="Y159" s="2"/>
      <c r="AB159" s="8"/>
      <c r="AJ159" s="11"/>
    </row>
    <row r="160" spans="1:36" x14ac:dyDescent="0.3">
      <c r="A160" s="11"/>
      <c r="T160" s="1"/>
      <c r="U160" s="1"/>
      <c r="V160" s="1"/>
      <c r="Y160" s="2"/>
      <c r="AB160" s="8"/>
      <c r="AJ160" s="11"/>
    </row>
    <row r="161" spans="1:36" x14ac:dyDescent="0.3">
      <c r="A161" s="11"/>
      <c r="T161" s="1"/>
      <c r="U161" s="1"/>
      <c r="V161" s="1"/>
      <c r="Y161" s="2"/>
      <c r="AB161" s="8"/>
      <c r="AJ161" s="11"/>
    </row>
    <row r="162" spans="1:36" x14ac:dyDescent="0.3">
      <c r="A162" s="11"/>
      <c r="T162" s="1"/>
      <c r="U162" s="1"/>
      <c r="V162" s="1"/>
      <c r="Y162" s="2"/>
      <c r="AB162" s="8"/>
      <c r="AJ162" s="11"/>
    </row>
    <row r="163" spans="1:36" x14ac:dyDescent="0.3">
      <c r="A163" s="11"/>
      <c r="T163" s="1"/>
      <c r="U163" s="1"/>
      <c r="V163" s="1"/>
      <c r="Y163" s="2"/>
      <c r="AB163" s="8"/>
      <c r="AJ163" s="11"/>
    </row>
    <row r="164" spans="1:36" x14ac:dyDescent="0.3">
      <c r="A164" s="11"/>
      <c r="T164" s="1"/>
      <c r="U164" s="1"/>
      <c r="V164" s="1"/>
      <c r="Y164" s="2"/>
      <c r="AB164" s="8"/>
      <c r="AJ164" s="11"/>
    </row>
    <row r="165" spans="1:36" x14ac:dyDescent="0.3">
      <c r="A165" s="11"/>
      <c r="T165" s="1"/>
      <c r="U165" s="1"/>
      <c r="V165" s="1"/>
      <c r="Y165" s="2"/>
      <c r="AB165" s="8"/>
      <c r="AJ165" s="11"/>
    </row>
    <row r="166" spans="1:36" x14ac:dyDescent="0.3">
      <c r="A166" s="11"/>
      <c r="T166" s="1"/>
      <c r="U166" s="1"/>
      <c r="V166" s="1"/>
      <c r="Y166" s="2"/>
      <c r="AB166" s="8"/>
      <c r="AJ166" s="11"/>
    </row>
    <row r="167" spans="1:36" x14ac:dyDescent="0.3">
      <c r="A167" s="11"/>
      <c r="T167" s="1"/>
      <c r="U167" s="1"/>
      <c r="V167" s="1"/>
      <c r="Y167" s="2"/>
      <c r="AB167" s="8"/>
      <c r="AJ167" s="11"/>
    </row>
    <row r="168" spans="1:36" x14ac:dyDescent="0.3">
      <c r="A168" s="11"/>
      <c r="T168" s="1"/>
      <c r="U168" s="1"/>
      <c r="V168" s="1"/>
      <c r="Y168" s="2"/>
      <c r="AB168" s="8"/>
      <c r="AJ168" s="11"/>
    </row>
    <row r="169" spans="1:36" x14ac:dyDescent="0.3">
      <c r="A169" s="11"/>
      <c r="T169" s="1"/>
      <c r="U169" s="1"/>
      <c r="V169" s="1"/>
      <c r="Y169" s="2"/>
      <c r="AB169" s="8"/>
      <c r="AJ169" s="11"/>
    </row>
    <row r="170" spans="1:36" x14ac:dyDescent="0.3">
      <c r="A170" s="11"/>
      <c r="T170" s="1"/>
      <c r="U170" s="1"/>
      <c r="V170" s="1"/>
      <c r="Y170" s="2"/>
      <c r="AB170" s="8"/>
      <c r="AJ170" s="11"/>
    </row>
    <row r="171" spans="1:36" x14ac:dyDescent="0.3">
      <c r="A171" s="11"/>
      <c r="T171" s="1"/>
      <c r="U171" s="1"/>
      <c r="V171" s="1"/>
      <c r="Y171" s="2"/>
      <c r="AB171" s="8"/>
      <c r="AJ171" s="11"/>
    </row>
    <row r="172" spans="1:36" x14ac:dyDescent="0.3">
      <c r="A172" s="11"/>
      <c r="T172" s="1"/>
      <c r="U172" s="1"/>
      <c r="V172" s="1"/>
      <c r="Y172" s="2"/>
      <c r="AB172" s="8"/>
      <c r="AJ172" s="11"/>
    </row>
    <row r="173" spans="1:36" x14ac:dyDescent="0.3">
      <c r="A173" s="11"/>
      <c r="T173" s="1"/>
      <c r="U173" s="1"/>
      <c r="V173" s="1"/>
      <c r="Y173" s="2"/>
      <c r="AB173" s="8"/>
      <c r="AJ173" s="11"/>
    </row>
    <row r="174" spans="1:36" x14ac:dyDescent="0.3">
      <c r="A174" s="11"/>
      <c r="T174" s="1"/>
      <c r="U174" s="1"/>
      <c r="V174" s="1"/>
      <c r="Y174" s="2"/>
      <c r="AB174" s="8"/>
      <c r="AJ174" s="11"/>
    </row>
    <row r="175" spans="1:36" x14ac:dyDescent="0.3">
      <c r="A175" s="11"/>
      <c r="T175" s="1"/>
      <c r="U175" s="1"/>
      <c r="V175" s="1"/>
      <c r="Y175" s="2"/>
      <c r="AB175" s="8"/>
      <c r="AJ175" s="11"/>
    </row>
    <row r="176" spans="1:36" x14ac:dyDescent="0.3">
      <c r="A176" s="11"/>
      <c r="T176" s="1"/>
      <c r="U176" s="1"/>
      <c r="V176" s="1"/>
      <c r="Y176" s="2"/>
      <c r="AB176" s="8"/>
      <c r="AJ176" s="11"/>
    </row>
    <row r="177" spans="1:36" x14ac:dyDescent="0.3">
      <c r="A177" s="11"/>
      <c r="T177" s="1"/>
      <c r="U177" s="1"/>
      <c r="V177" s="1"/>
      <c r="Y177" s="2"/>
      <c r="AB177" s="8"/>
      <c r="AJ177" s="11"/>
    </row>
    <row r="178" spans="1:36" x14ac:dyDescent="0.3">
      <c r="A178" s="11"/>
      <c r="T178" s="1"/>
      <c r="U178" s="1"/>
      <c r="V178" s="1"/>
      <c r="Y178" s="2"/>
      <c r="AB178" s="8"/>
      <c r="AJ178" s="11"/>
    </row>
    <row r="179" spans="1:36" x14ac:dyDescent="0.3">
      <c r="A179" s="11"/>
      <c r="T179" s="1"/>
      <c r="U179" s="1"/>
      <c r="V179" s="1"/>
      <c r="Y179" s="2"/>
      <c r="AB179" s="8"/>
      <c r="AJ179" s="11"/>
    </row>
    <row r="180" spans="1:36" x14ac:dyDescent="0.3">
      <c r="A180" s="11"/>
      <c r="T180" s="1"/>
      <c r="U180" s="1"/>
      <c r="V180" s="1"/>
      <c r="Y180" s="2"/>
      <c r="AB180" s="8"/>
      <c r="AJ180" s="11"/>
    </row>
    <row r="181" spans="1:36" x14ac:dyDescent="0.3">
      <c r="A181" s="11"/>
      <c r="T181" s="1"/>
      <c r="U181" s="1"/>
      <c r="V181" s="1"/>
      <c r="Y181" s="2"/>
      <c r="AB181" s="8"/>
      <c r="AJ181" s="11"/>
    </row>
    <row r="182" spans="1:36" x14ac:dyDescent="0.3">
      <c r="A182" s="11"/>
      <c r="T182" s="1"/>
      <c r="U182" s="1"/>
      <c r="V182" s="1"/>
      <c r="Y182" s="2"/>
      <c r="AB182" s="8"/>
      <c r="AJ182" s="11"/>
    </row>
    <row r="183" spans="1:36" x14ac:dyDescent="0.3">
      <c r="A183" s="11"/>
      <c r="T183" s="1"/>
      <c r="U183" s="1"/>
      <c r="V183" s="1"/>
      <c r="Y183" s="2"/>
      <c r="AB183" s="8"/>
      <c r="AJ183" s="11"/>
    </row>
    <row r="184" spans="1:36" x14ac:dyDescent="0.3">
      <c r="A184" s="11"/>
      <c r="T184" s="1"/>
      <c r="U184" s="1"/>
      <c r="V184" s="1"/>
      <c r="Y184" s="2"/>
      <c r="AB184" s="8"/>
      <c r="AJ184" s="11"/>
    </row>
    <row r="185" spans="1:36" x14ac:dyDescent="0.3">
      <c r="A185" s="11"/>
      <c r="T185" s="1"/>
      <c r="U185" s="1"/>
      <c r="V185" s="1"/>
      <c r="Y185" s="2"/>
      <c r="AB185" s="8"/>
      <c r="AJ185" s="11"/>
    </row>
    <row r="186" spans="1:36" x14ac:dyDescent="0.3">
      <c r="A186" s="11"/>
      <c r="T186" s="1"/>
      <c r="U186" s="1"/>
      <c r="V186" s="1"/>
      <c r="Y186" s="2"/>
      <c r="AB186" s="8"/>
      <c r="AJ186" s="11"/>
    </row>
    <row r="187" spans="1:36" x14ac:dyDescent="0.3">
      <c r="A187" s="11"/>
      <c r="T187" s="1"/>
      <c r="U187" s="1"/>
      <c r="V187" s="1"/>
      <c r="Y187" s="2"/>
      <c r="AB187" s="8"/>
      <c r="AJ187" s="11"/>
    </row>
    <row r="188" spans="1:36" x14ac:dyDescent="0.3">
      <c r="A188" s="11"/>
      <c r="T188" s="1"/>
      <c r="U188" s="1"/>
      <c r="V188" s="1"/>
      <c r="Y188" s="2"/>
      <c r="AB188" s="8"/>
      <c r="AJ188" s="11"/>
    </row>
    <row r="189" spans="1:36" x14ac:dyDescent="0.3">
      <c r="A189" s="11"/>
      <c r="T189" s="1"/>
      <c r="U189" s="1"/>
      <c r="V189" s="1"/>
      <c r="Y189" s="2"/>
      <c r="AB189" s="8"/>
      <c r="AJ189" s="11"/>
    </row>
    <row r="190" spans="1:36" x14ac:dyDescent="0.3">
      <c r="A190" s="11"/>
      <c r="T190" s="1"/>
      <c r="U190" s="1"/>
      <c r="V190" s="1"/>
      <c r="Y190" s="2"/>
      <c r="AB190" s="8"/>
      <c r="AJ190" s="11"/>
    </row>
    <row r="191" spans="1:36" x14ac:dyDescent="0.3">
      <c r="A191" s="11"/>
      <c r="T191" s="1"/>
      <c r="U191" s="1"/>
      <c r="V191" s="1"/>
      <c r="Y191" s="2"/>
      <c r="AB191" s="8"/>
      <c r="AJ191" s="11"/>
    </row>
    <row r="192" spans="1:36" x14ac:dyDescent="0.3">
      <c r="A192" s="11"/>
      <c r="T192" s="1"/>
      <c r="U192" s="1"/>
      <c r="V192" s="1"/>
      <c r="Y192" s="2"/>
      <c r="AB192" s="8"/>
      <c r="AJ192" s="11"/>
    </row>
    <row r="193" spans="1:36" x14ac:dyDescent="0.3">
      <c r="A193" s="11"/>
      <c r="T193" s="1"/>
      <c r="U193" s="1"/>
      <c r="V193" s="1"/>
      <c r="Y193" s="2"/>
      <c r="AB193" s="8"/>
      <c r="AJ193" s="11"/>
    </row>
    <row r="194" spans="1:36" x14ac:dyDescent="0.3">
      <c r="A194" s="11"/>
      <c r="T194" s="1"/>
      <c r="U194" s="1"/>
      <c r="V194" s="1"/>
      <c r="Y194" s="2"/>
      <c r="AB194" s="8"/>
      <c r="AJ194" s="11"/>
    </row>
    <row r="195" spans="1:36" x14ac:dyDescent="0.3">
      <c r="A195" s="11"/>
      <c r="T195" s="1"/>
      <c r="U195" s="1"/>
      <c r="V195" s="1"/>
      <c r="Y195" s="2"/>
      <c r="AB195" s="8"/>
      <c r="AJ195" s="11"/>
    </row>
    <row r="196" spans="1:36" x14ac:dyDescent="0.3">
      <c r="A196" s="11"/>
      <c r="T196" s="1"/>
      <c r="U196" s="1"/>
      <c r="V196" s="1"/>
      <c r="Y196" s="2"/>
      <c r="AB196" s="8"/>
      <c r="AJ196" s="11"/>
    </row>
    <row r="197" spans="1:36" x14ac:dyDescent="0.3">
      <c r="A197" s="11"/>
      <c r="T197" s="1"/>
      <c r="U197" s="1"/>
      <c r="V197" s="1"/>
      <c r="Y197" s="2"/>
      <c r="AB197" s="8"/>
      <c r="AJ197" s="11"/>
    </row>
    <row r="198" spans="1:36" x14ac:dyDescent="0.3">
      <c r="A198" s="11"/>
      <c r="T198" s="1"/>
      <c r="U198" s="1"/>
      <c r="V198" s="1"/>
      <c r="Y198" s="2"/>
      <c r="AB198" s="8"/>
      <c r="AJ198" s="11"/>
    </row>
    <row r="199" spans="1:36" x14ac:dyDescent="0.3">
      <c r="A199" s="11"/>
      <c r="T199" s="1"/>
      <c r="U199" s="1"/>
      <c r="V199" s="1"/>
      <c r="Y199" s="2"/>
      <c r="AB199" s="8"/>
      <c r="AJ199" s="11"/>
    </row>
    <row r="200" spans="1:36" x14ac:dyDescent="0.3">
      <c r="A200" s="11"/>
      <c r="T200" s="1"/>
      <c r="U200" s="1"/>
      <c r="V200" s="1"/>
      <c r="Y200" s="2"/>
      <c r="AB200" s="8"/>
      <c r="AJ200" s="11"/>
    </row>
    <row r="201" spans="1:36" x14ac:dyDescent="0.3">
      <c r="A201" s="11"/>
      <c r="T201" s="1"/>
      <c r="U201" s="1"/>
      <c r="V201" s="1"/>
      <c r="Y201" s="2"/>
      <c r="AB201" s="8"/>
      <c r="AJ201" s="11"/>
    </row>
    <row r="202" spans="1:36" x14ac:dyDescent="0.3">
      <c r="A202" s="11"/>
      <c r="T202" s="1"/>
      <c r="U202" s="1"/>
      <c r="V202" s="1"/>
      <c r="Y202" s="2"/>
      <c r="AB202" s="8"/>
      <c r="AJ202" s="11"/>
    </row>
    <row r="203" spans="1:36" x14ac:dyDescent="0.3">
      <c r="A203" s="11"/>
      <c r="T203" s="1"/>
      <c r="U203" s="1"/>
      <c r="V203" s="1"/>
      <c r="Y203" s="2"/>
      <c r="AB203" s="8"/>
      <c r="AJ203" s="11"/>
    </row>
    <row r="204" spans="1:36" x14ac:dyDescent="0.3">
      <c r="A204" s="11"/>
      <c r="T204" s="1"/>
      <c r="U204" s="1"/>
      <c r="V204" s="1"/>
      <c r="Y204" s="2"/>
      <c r="AB204" s="8"/>
      <c r="AJ204" s="11"/>
    </row>
    <row r="205" spans="1:36" x14ac:dyDescent="0.3">
      <c r="A205" s="11"/>
      <c r="T205" s="1"/>
      <c r="U205" s="1"/>
      <c r="V205" s="1"/>
      <c r="Y205" s="2"/>
      <c r="AB205" s="8"/>
      <c r="AJ205" s="11"/>
    </row>
    <row r="206" spans="1:36" x14ac:dyDescent="0.3">
      <c r="A206" s="11"/>
      <c r="T206" s="1"/>
      <c r="U206" s="1"/>
      <c r="V206" s="1"/>
      <c r="Y206" s="2"/>
      <c r="AB206" s="8"/>
      <c r="AJ206" s="11"/>
    </row>
    <row r="207" spans="1:36" x14ac:dyDescent="0.3">
      <c r="A207" s="11"/>
      <c r="T207" s="1"/>
      <c r="U207" s="1"/>
      <c r="V207" s="1"/>
      <c r="Y207" s="2"/>
      <c r="AB207" s="8"/>
      <c r="AJ207" s="11"/>
    </row>
    <row r="208" spans="1:36" x14ac:dyDescent="0.3">
      <c r="A208" s="11"/>
      <c r="T208" s="1"/>
      <c r="U208" s="1"/>
      <c r="V208" s="1"/>
      <c r="Y208" s="2"/>
      <c r="AB208" s="8"/>
      <c r="AJ208" s="11"/>
    </row>
    <row r="209" spans="1:36" x14ac:dyDescent="0.3">
      <c r="A209" s="11"/>
      <c r="T209" s="1"/>
      <c r="U209" s="1"/>
      <c r="V209" s="1"/>
      <c r="Y209" s="2"/>
      <c r="AB209" s="8"/>
      <c r="AJ209" s="11"/>
    </row>
    <row r="210" spans="1:36" x14ac:dyDescent="0.3">
      <c r="A210" s="11"/>
      <c r="T210" s="1"/>
      <c r="U210" s="1"/>
      <c r="V210" s="1"/>
      <c r="Y210" s="2"/>
      <c r="AB210" s="8"/>
      <c r="AJ210" s="11"/>
    </row>
    <row r="211" spans="1:36" x14ac:dyDescent="0.3">
      <c r="A211" s="11"/>
      <c r="T211" s="1"/>
      <c r="U211" s="1"/>
      <c r="V211" s="1"/>
      <c r="Y211" s="2"/>
      <c r="AB211" s="8"/>
      <c r="AJ211" s="11"/>
    </row>
    <row r="212" spans="1:36" x14ac:dyDescent="0.3">
      <c r="A212" s="11"/>
      <c r="T212" s="1"/>
      <c r="U212" s="1"/>
      <c r="V212" s="1"/>
      <c r="Y212" s="2"/>
      <c r="AB212" s="8"/>
      <c r="AJ212" s="11"/>
    </row>
    <row r="213" spans="1:36" x14ac:dyDescent="0.3">
      <c r="A213" s="11"/>
      <c r="T213" s="1"/>
      <c r="U213" s="1"/>
      <c r="V213" s="1"/>
      <c r="Y213" s="2"/>
      <c r="AB213" s="8"/>
      <c r="AJ213" s="11"/>
    </row>
    <row r="214" spans="1:36" x14ac:dyDescent="0.3">
      <c r="A214" s="11"/>
      <c r="T214" s="1"/>
      <c r="U214" s="1"/>
      <c r="V214" s="1"/>
      <c r="Y214" s="2"/>
      <c r="AB214" s="8"/>
      <c r="AJ214" s="11"/>
    </row>
    <row r="215" spans="1:36" x14ac:dyDescent="0.3">
      <c r="A215" s="11"/>
      <c r="T215" s="1"/>
      <c r="U215" s="1"/>
      <c r="V215" s="1"/>
      <c r="Y215" s="2"/>
      <c r="AB215" s="8"/>
      <c r="AJ215" s="11"/>
    </row>
    <row r="216" spans="1:36" x14ac:dyDescent="0.3">
      <c r="A216" s="11"/>
      <c r="T216" s="1"/>
      <c r="U216" s="1"/>
      <c r="V216" s="1"/>
      <c r="Y216" s="2"/>
      <c r="AB216" s="8"/>
      <c r="AJ216" s="11"/>
    </row>
    <row r="217" spans="1:36" x14ac:dyDescent="0.3">
      <c r="A217" s="11"/>
      <c r="T217" s="1"/>
      <c r="U217" s="1"/>
      <c r="V217" s="1"/>
      <c r="Y217" s="2"/>
      <c r="AB217" s="8"/>
      <c r="AJ217" s="11"/>
    </row>
    <row r="218" spans="1:36" x14ac:dyDescent="0.3">
      <c r="A218" s="11"/>
      <c r="T218" s="1"/>
      <c r="U218" s="1"/>
      <c r="V218" s="1"/>
      <c r="Y218" s="2"/>
      <c r="AB218" s="8"/>
      <c r="AJ218" s="11"/>
    </row>
    <row r="219" spans="1:36" x14ac:dyDescent="0.3">
      <c r="A219" s="11"/>
      <c r="T219" s="1"/>
      <c r="U219" s="1"/>
      <c r="V219" s="1"/>
      <c r="Y219" s="2"/>
      <c r="AB219" s="8"/>
      <c r="AJ219" s="11"/>
    </row>
    <row r="220" spans="1:36" x14ac:dyDescent="0.3">
      <c r="A220" s="11"/>
      <c r="T220" s="1"/>
      <c r="U220" s="1"/>
      <c r="V220" s="1"/>
      <c r="Y220" s="2"/>
      <c r="AB220" s="8"/>
      <c r="AJ220" s="11"/>
    </row>
    <row r="221" spans="1:36" x14ac:dyDescent="0.3">
      <c r="A221" s="11"/>
      <c r="T221" s="1"/>
      <c r="U221" s="1"/>
      <c r="V221" s="1"/>
      <c r="Y221" s="2"/>
      <c r="AB221" s="8"/>
      <c r="AJ221" s="11"/>
    </row>
    <row r="222" spans="1:36" x14ac:dyDescent="0.3">
      <c r="A222" s="11"/>
      <c r="T222" s="1"/>
      <c r="U222" s="1"/>
      <c r="V222" s="1"/>
      <c r="Y222" s="2"/>
      <c r="AB222" s="8"/>
      <c r="AJ222" s="11"/>
    </row>
    <row r="223" spans="1:36" x14ac:dyDescent="0.3">
      <c r="A223" s="11"/>
      <c r="T223" s="1"/>
      <c r="U223" s="1"/>
      <c r="V223" s="1"/>
      <c r="Y223" s="2"/>
      <c r="AB223" s="8"/>
      <c r="AJ223" s="11"/>
    </row>
    <row r="224" spans="1:36" x14ac:dyDescent="0.3">
      <c r="A224" s="11"/>
      <c r="T224" s="1"/>
      <c r="U224" s="1"/>
      <c r="V224" s="1"/>
      <c r="Y224" s="2"/>
      <c r="AB224" s="8"/>
      <c r="AJ224" s="11"/>
    </row>
    <row r="225" spans="1:36" x14ac:dyDescent="0.3">
      <c r="A225" s="11"/>
      <c r="T225" s="1"/>
      <c r="U225" s="1"/>
      <c r="V225" s="1"/>
      <c r="Y225" s="2"/>
      <c r="AB225" s="8"/>
      <c r="AJ225" s="11"/>
    </row>
    <row r="226" spans="1:36" x14ac:dyDescent="0.3">
      <c r="A226" s="11"/>
      <c r="T226" s="1"/>
      <c r="U226" s="1"/>
      <c r="V226" s="1"/>
      <c r="Y226" s="2"/>
      <c r="AB226" s="8"/>
      <c r="AJ226" s="11"/>
    </row>
    <row r="227" spans="1:36" x14ac:dyDescent="0.3">
      <c r="A227" s="11"/>
      <c r="T227" s="1"/>
      <c r="U227" s="1"/>
      <c r="V227" s="1"/>
      <c r="Y227" s="2"/>
      <c r="AB227" s="8"/>
      <c r="AJ227" s="11"/>
    </row>
    <row r="228" spans="1:36" x14ac:dyDescent="0.3">
      <c r="A228" s="11"/>
      <c r="T228" s="1"/>
      <c r="U228" s="1"/>
      <c r="V228" s="1"/>
      <c r="Y228" s="2"/>
      <c r="AB228" s="8"/>
      <c r="AJ228" s="11"/>
    </row>
    <row r="229" spans="1:36" x14ac:dyDescent="0.3">
      <c r="A229" s="11"/>
      <c r="T229" s="1"/>
      <c r="U229" s="1"/>
      <c r="V229" s="1"/>
      <c r="Y229" s="2"/>
      <c r="AB229" s="8"/>
      <c r="AJ229" s="11"/>
    </row>
    <row r="230" spans="1:36" x14ac:dyDescent="0.3">
      <c r="A230" s="11"/>
      <c r="T230" s="1"/>
      <c r="U230" s="1"/>
      <c r="V230" s="1"/>
      <c r="Y230" s="2"/>
      <c r="AB230" s="8"/>
      <c r="AJ230" s="11"/>
    </row>
    <row r="231" spans="1:36" x14ac:dyDescent="0.3">
      <c r="A231" s="11"/>
      <c r="T231" s="1"/>
      <c r="U231" s="1"/>
      <c r="V231" s="1"/>
      <c r="Y231" s="2"/>
      <c r="AB231" s="8"/>
      <c r="AJ231" s="11"/>
    </row>
    <row r="232" spans="1:36" x14ac:dyDescent="0.3">
      <c r="A232" s="11"/>
      <c r="T232" s="1"/>
      <c r="U232" s="1"/>
      <c r="V232" s="1"/>
      <c r="Y232" s="2"/>
      <c r="AB232" s="8"/>
      <c r="AJ232" s="11"/>
    </row>
    <row r="233" spans="1:36" x14ac:dyDescent="0.3">
      <c r="A233" s="11"/>
      <c r="T233" s="1"/>
      <c r="U233" s="1"/>
      <c r="V233" s="1"/>
      <c r="Y233" s="2"/>
      <c r="AB233" s="8"/>
      <c r="AJ233" s="11"/>
    </row>
    <row r="234" spans="1:36" x14ac:dyDescent="0.3">
      <c r="A234" s="11"/>
      <c r="T234" s="1"/>
      <c r="U234" s="1"/>
      <c r="V234" s="1"/>
      <c r="Y234" s="2"/>
      <c r="AB234" s="8"/>
      <c r="AJ234" s="11"/>
    </row>
    <row r="235" spans="1:36" x14ac:dyDescent="0.3">
      <c r="A235" s="11"/>
      <c r="T235" s="1"/>
      <c r="U235" s="1"/>
      <c r="V235" s="1"/>
      <c r="Y235" s="2"/>
      <c r="AB235" s="8"/>
      <c r="AJ235" s="11"/>
    </row>
    <row r="236" spans="1:36" x14ac:dyDescent="0.3">
      <c r="A236" s="11"/>
      <c r="T236" s="1"/>
      <c r="U236" s="1"/>
      <c r="V236" s="1"/>
      <c r="Y236" s="2"/>
      <c r="AB236" s="8"/>
      <c r="AJ236" s="11"/>
    </row>
    <row r="237" spans="1:36" x14ac:dyDescent="0.3">
      <c r="A237" s="11"/>
      <c r="T237" s="1"/>
      <c r="U237" s="1"/>
      <c r="V237" s="1"/>
      <c r="Y237" s="2"/>
      <c r="AB237" s="8"/>
      <c r="AJ237" s="11"/>
    </row>
    <row r="238" spans="1:36" x14ac:dyDescent="0.3">
      <c r="A238" s="11"/>
      <c r="T238" s="1"/>
      <c r="U238" s="1"/>
      <c r="V238" s="1"/>
      <c r="Y238" s="2"/>
      <c r="AB238" s="8"/>
      <c r="AJ238" s="11"/>
    </row>
    <row r="239" spans="1:36" x14ac:dyDescent="0.3">
      <c r="A239" s="11"/>
      <c r="T239" s="1"/>
      <c r="U239" s="1"/>
      <c r="V239" s="1"/>
      <c r="Y239" s="2"/>
      <c r="AB239" s="8"/>
      <c r="AJ239" s="11"/>
    </row>
    <row r="240" spans="1:36" x14ac:dyDescent="0.3">
      <c r="A240" s="11"/>
      <c r="T240" s="1"/>
      <c r="U240" s="1"/>
      <c r="V240" s="1"/>
      <c r="Y240" s="2"/>
      <c r="AB240" s="8"/>
      <c r="AJ240" s="11"/>
    </row>
    <row r="241" spans="1:53" x14ac:dyDescent="0.3">
      <c r="A241" s="11"/>
      <c r="T241" s="1"/>
      <c r="U241" s="1"/>
      <c r="V241" s="1"/>
      <c r="Y241" s="2"/>
      <c r="AB241" s="8"/>
      <c r="AJ241" s="11"/>
    </row>
    <row r="242" spans="1:53" x14ac:dyDescent="0.3">
      <c r="A242" s="11"/>
      <c r="T242" s="1"/>
      <c r="U242" s="1"/>
      <c r="V242" s="1"/>
      <c r="Y242" s="2"/>
      <c r="AB242" s="8"/>
      <c r="AJ242" s="11"/>
    </row>
    <row r="243" spans="1:53" x14ac:dyDescent="0.3">
      <c r="A243" s="11"/>
      <c r="T243" s="1"/>
      <c r="U243" s="1"/>
      <c r="V243" s="1"/>
      <c r="Y243" s="2"/>
      <c r="AB243" s="8"/>
      <c r="AJ243" s="11"/>
    </row>
    <row r="244" spans="1:53" x14ac:dyDescent="0.3">
      <c r="A244" s="11"/>
      <c r="T244" s="1"/>
      <c r="U244" s="1"/>
      <c r="V244" s="1"/>
      <c r="Y244" s="2"/>
      <c r="AB244" s="8"/>
      <c r="AJ244" s="11"/>
    </row>
    <row r="245" spans="1:53" x14ac:dyDescent="0.3">
      <c r="A245" s="11"/>
      <c r="T245" s="1"/>
      <c r="U245" s="1"/>
      <c r="V245" s="1"/>
      <c r="Y245" s="2"/>
      <c r="AB245" s="8"/>
      <c r="AJ245" s="11"/>
    </row>
    <row r="246" spans="1:53" x14ac:dyDescent="0.3">
      <c r="A246" s="11"/>
      <c r="T246" s="1"/>
      <c r="U246" s="1"/>
      <c r="V246" s="1"/>
      <c r="Y246" s="2"/>
      <c r="AB246" s="8"/>
      <c r="AJ246" s="11"/>
    </row>
    <row r="247" spans="1:53" x14ac:dyDescent="0.3">
      <c r="A247" s="11"/>
      <c r="T247" s="1"/>
      <c r="U247" s="1"/>
      <c r="V247" s="1"/>
      <c r="Y247" s="2"/>
      <c r="AB247" s="8"/>
      <c r="AJ247" s="11"/>
    </row>
    <row r="248" spans="1:53" x14ac:dyDescent="0.3">
      <c r="A248" s="11"/>
      <c r="T248" s="1"/>
      <c r="U248" s="1"/>
      <c r="V248" s="1"/>
      <c r="Y248" s="2"/>
      <c r="AB248" s="8"/>
      <c r="AJ248" s="11"/>
    </row>
    <row r="249" spans="1:53" x14ac:dyDescent="0.3">
      <c r="A249" s="11"/>
      <c r="T249" s="1"/>
      <c r="U249" s="1"/>
      <c r="V249" s="1"/>
      <c r="Y249" s="2"/>
      <c r="AB249" s="8"/>
      <c r="AJ249" s="11"/>
    </row>
    <row r="250" spans="1:53" x14ac:dyDescent="0.3">
      <c r="A250" s="11"/>
      <c r="T250" s="1"/>
      <c r="U250" s="1"/>
      <c r="V250" s="1"/>
      <c r="Y250" s="2"/>
      <c r="AB250" s="8"/>
      <c r="AJ250" s="11"/>
    </row>
    <row r="251" spans="1:53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</row>
    <row r="252" spans="1:53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</row>
    <row r="253" spans="1:53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1"/>
      <c r="R253" s="11"/>
      <c r="S253" s="11"/>
      <c r="T253" s="14"/>
      <c r="U253" s="14"/>
      <c r="V253" s="14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</row>
    <row r="254" spans="1:53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</row>
    <row r="255" spans="1:53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</row>
    <row r="256" spans="1:53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W256" s="11"/>
      <c r="AX256" s="11"/>
      <c r="AY256" s="11"/>
      <c r="AZ256" s="11"/>
      <c r="BA256" s="11"/>
    </row>
    <row r="257" spans="1:53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W257" s="11"/>
      <c r="AX257" s="11"/>
      <c r="AY257" s="11"/>
      <c r="AZ257" s="11"/>
      <c r="BA257" s="11"/>
    </row>
    <row r="258" spans="1:53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W258" s="11"/>
      <c r="AX258" s="11"/>
      <c r="AY258" s="11"/>
      <c r="AZ258" s="11"/>
      <c r="BA258" s="11"/>
    </row>
    <row r="259" spans="1:53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W259" s="11"/>
      <c r="AX259" s="11"/>
      <c r="AY259" s="11"/>
      <c r="AZ259" s="11"/>
      <c r="BA259" s="11"/>
    </row>
    <row r="260" spans="1:53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W260" s="11"/>
      <c r="AX260" s="11"/>
      <c r="AY260" s="11"/>
      <c r="AZ260" s="11"/>
      <c r="BA260" s="11"/>
    </row>
    <row r="261" spans="1:53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W261" s="11"/>
      <c r="AX261" s="11"/>
      <c r="AY261" s="11"/>
      <c r="AZ261" s="11"/>
      <c r="BA261" s="11"/>
    </row>
    <row r="262" spans="1:53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W262" s="11"/>
      <c r="AX262" s="11"/>
      <c r="AY262" s="11"/>
      <c r="AZ262" s="11"/>
      <c r="BA262" s="11"/>
    </row>
    <row r="263" spans="1:53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W263" s="11"/>
      <c r="AX263" s="11"/>
      <c r="AY263" s="11"/>
      <c r="AZ263" s="11"/>
      <c r="BA263" s="11"/>
    </row>
    <row r="264" spans="1:53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W264" s="11"/>
      <c r="AX264" s="11"/>
      <c r="AY264" s="11"/>
      <c r="AZ264" s="11"/>
      <c r="BA264" s="11"/>
    </row>
    <row r="265" spans="1:53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W265" s="11"/>
      <c r="AX265" s="11"/>
      <c r="AY265" s="11"/>
      <c r="AZ265" s="11"/>
      <c r="BA265" s="11"/>
    </row>
    <row r="266" spans="1:53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W266" s="11"/>
      <c r="AX266" s="11"/>
      <c r="AY266" s="11"/>
      <c r="AZ266" s="11"/>
      <c r="BA266" s="11"/>
    </row>
    <row r="267" spans="1:53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W267" s="11"/>
      <c r="AX267" s="11"/>
      <c r="AY267" s="11"/>
      <c r="AZ267" s="11"/>
      <c r="BA267" s="11"/>
    </row>
    <row r="268" spans="1:53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W268" s="11"/>
      <c r="AX268" s="11"/>
      <c r="AY268" s="11"/>
      <c r="AZ268" s="11"/>
      <c r="BA268" s="11"/>
    </row>
    <row r="269" spans="1:53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W269" s="11"/>
      <c r="AX269" s="11"/>
      <c r="AY269" s="11"/>
      <c r="AZ269" s="11"/>
      <c r="BA269" s="11"/>
    </row>
    <row r="270" spans="1:53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W270" s="11"/>
      <c r="AX270" s="11"/>
      <c r="AY270" s="11"/>
      <c r="AZ270" s="11"/>
      <c r="BA270" s="11"/>
    </row>
    <row r="271" spans="1:53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W271" s="11"/>
      <c r="AX271" s="11"/>
      <c r="AY271" s="11"/>
      <c r="AZ271" s="11"/>
      <c r="BA271" s="11"/>
    </row>
    <row r="272" spans="1:53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W272" s="11"/>
      <c r="AX272" s="11"/>
      <c r="AY272" s="11"/>
      <c r="AZ272" s="11"/>
      <c r="BA272" s="11"/>
    </row>
    <row r="273" spans="1:53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W273" s="11"/>
      <c r="AX273" s="11"/>
      <c r="AY273" s="11"/>
      <c r="AZ273" s="11"/>
      <c r="BA273" s="11"/>
    </row>
    <row r="274" spans="1:53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W274" s="11"/>
      <c r="AX274" s="11"/>
      <c r="AY274" s="11"/>
      <c r="AZ274" s="11"/>
      <c r="BA274" s="11"/>
    </row>
    <row r="275" spans="1:53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W275" s="11"/>
      <c r="AX275" s="11"/>
      <c r="AY275" s="11"/>
      <c r="AZ275" s="11"/>
      <c r="BA275" s="11"/>
    </row>
    <row r="276" spans="1:53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W276" s="11"/>
      <c r="AX276" s="11"/>
      <c r="AY276" s="11"/>
      <c r="AZ276" s="11"/>
      <c r="BA276" s="11"/>
    </row>
    <row r="277" spans="1:53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W277" s="11"/>
      <c r="AX277" s="11"/>
      <c r="AY277" s="11"/>
      <c r="AZ277" s="11"/>
      <c r="BA277" s="11"/>
    </row>
    <row r="278" spans="1:53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W278" s="11"/>
      <c r="AX278" s="11"/>
      <c r="AY278" s="11"/>
      <c r="AZ278" s="11"/>
      <c r="BA278" s="11"/>
    </row>
    <row r="279" spans="1:53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W279" s="11"/>
      <c r="AX279" s="11"/>
      <c r="AY279" s="11"/>
      <c r="AZ279" s="11"/>
      <c r="BA279" s="11"/>
    </row>
    <row r="280" spans="1:53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W280" s="11"/>
      <c r="AX280" s="11"/>
      <c r="AY280" s="11"/>
      <c r="AZ280" s="11"/>
      <c r="BA280" s="11"/>
    </row>
    <row r="281" spans="1:53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W281" s="11"/>
      <c r="AX281" s="11"/>
      <c r="AY281" s="11"/>
      <c r="AZ281" s="11"/>
      <c r="BA281" s="11"/>
    </row>
    <row r="282" spans="1:53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W282" s="11"/>
      <c r="AX282" s="11"/>
      <c r="AY282" s="11"/>
      <c r="AZ282" s="11"/>
      <c r="BA282" s="11"/>
    </row>
    <row r="283" spans="1:53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W283" s="11"/>
      <c r="AX283" s="11"/>
      <c r="AY283" s="11"/>
      <c r="AZ283" s="11"/>
      <c r="BA283" s="11"/>
    </row>
    <row r="284" spans="1:53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W284" s="11"/>
      <c r="AX284" s="11"/>
      <c r="AY284" s="11"/>
      <c r="AZ284" s="11"/>
      <c r="BA284" s="11"/>
    </row>
    <row r="285" spans="1:53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W285" s="11"/>
      <c r="AX285" s="11"/>
      <c r="AY285" s="11"/>
      <c r="AZ285" s="11"/>
      <c r="BA285" s="11"/>
    </row>
    <row r="286" spans="1:53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W286" s="11"/>
      <c r="AX286" s="11"/>
      <c r="AY286" s="11"/>
      <c r="AZ286" s="11"/>
      <c r="BA286" s="11"/>
    </row>
    <row r="287" spans="1:53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W287" s="11"/>
      <c r="AX287" s="11"/>
      <c r="AY287" s="11"/>
      <c r="AZ287" s="11"/>
      <c r="BA287" s="11"/>
    </row>
    <row r="288" spans="1:53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W288" s="11"/>
      <c r="AX288" s="11"/>
      <c r="AY288" s="11"/>
      <c r="AZ288" s="11"/>
      <c r="BA288" s="11"/>
    </row>
    <row r="289" spans="1:53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W289" s="11"/>
      <c r="AX289" s="11"/>
      <c r="AY289" s="11"/>
      <c r="AZ289" s="11"/>
      <c r="BA289" s="11"/>
    </row>
    <row r="290" spans="1:53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W290" s="11"/>
      <c r="AX290" s="11"/>
      <c r="AY290" s="11"/>
      <c r="AZ290" s="11"/>
      <c r="BA290" s="11"/>
    </row>
    <row r="291" spans="1:53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W291" s="11"/>
      <c r="AX291" s="11"/>
      <c r="AY291" s="11"/>
      <c r="AZ291" s="11"/>
      <c r="BA291" s="11"/>
    </row>
    <row r="292" spans="1:53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W292" s="11"/>
      <c r="AX292" s="11"/>
      <c r="AY292" s="11"/>
      <c r="AZ292" s="11"/>
      <c r="BA292" s="11"/>
    </row>
    <row r="293" spans="1:53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W293" s="11"/>
      <c r="AX293" s="11"/>
      <c r="AY293" s="11"/>
      <c r="AZ293" s="11"/>
      <c r="BA293" s="11"/>
    </row>
    <row r="294" spans="1:53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W294" s="11"/>
      <c r="AX294" s="11"/>
      <c r="AY294" s="11"/>
      <c r="AZ294" s="11"/>
      <c r="BA294" s="11"/>
    </row>
    <row r="295" spans="1:53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W295" s="11"/>
      <c r="AX295" s="11"/>
      <c r="AY295" s="11"/>
      <c r="AZ295" s="11"/>
      <c r="BA295" s="11"/>
    </row>
    <row r="296" spans="1:53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W296" s="11"/>
      <c r="AX296" s="11"/>
      <c r="AY296" s="11"/>
      <c r="AZ296" s="11"/>
      <c r="BA296" s="11"/>
    </row>
    <row r="297" spans="1:53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W297" s="11"/>
      <c r="AX297" s="11"/>
      <c r="AY297" s="11"/>
      <c r="AZ297" s="11"/>
      <c r="BA297" s="11"/>
    </row>
    <row r="298" spans="1:53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W298" s="11"/>
      <c r="AX298" s="11"/>
      <c r="AY298" s="11"/>
      <c r="AZ298" s="11"/>
      <c r="BA298" s="11"/>
    </row>
    <row r="299" spans="1:53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W299" s="11"/>
      <c r="AX299" s="11"/>
      <c r="AY299" s="11"/>
      <c r="AZ299" s="11"/>
      <c r="BA299" s="11"/>
    </row>
    <row r="300" spans="1:53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W300" s="11"/>
      <c r="AX300" s="11"/>
      <c r="AY300" s="11"/>
      <c r="AZ300" s="11"/>
      <c r="BA300" s="11"/>
    </row>
    <row r="301" spans="1:53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W301" s="11"/>
      <c r="AX301" s="11"/>
      <c r="AY301" s="11"/>
      <c r="AZ301" s="11"/>
      <c r="BA301" s="11"/>
    </row>
    <row r="302" spans="1:53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W302" s="11"/>
      <c r="AX302" s="11"/>
      <c r="AY302" s="11"/>
      <c r="AZ302" s="11"/>
      <c r="BA302" s="11"/>
    </row>
    <row r="303" spans="1:53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W303" s="11"/>
      <c r="AX303" s="11"/>
      <c r="AY303" s="11"/>
      <c r="AZ303" s="11"/>
      <c r="BA303" s="11"/>
    </row>
    <row r="304" spans="1:53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48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48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48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48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48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48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48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48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48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48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48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48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48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48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48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</row>
    <row r="400" spans="1:48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</row>
    <row r="401" spans="1:48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</row>
    <row r="402" spans="1:48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</row>
    <row r="403" spans="1:48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</row>
    <row r="404" spans="1:48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</row>
    <row r="405" spans="1:48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</row>
    <row r="406" spans="1:48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</row>
    <row r="407" spans="1:48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</row>
    <row r="408" spans="1:48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</row>
    <row r="409" spans="1:48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</row>
    <row r="410" spans="1:48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</row>
    <row r="411" spans="1:48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</row>
    <row r="412" spans="1:48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</row>
    <row r="413" spans="1:48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</row>
    <row r="414" spans="1:48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</row>
    <row r="415" spans="1:48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</row>
    <row r="416" spans="1:48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</row>
    <row r="417" spans="1:48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</row>
    <row r="418" spans="1:48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</row>
    <row r="419" spans="1:48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</row>
    <row r="420" spans="1:48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</row>
    <row r="421" spans="1:48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</row>
    <row r="422" spans="1:48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</row>
    <row r="423" spans="1:48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</row>
    <row r="424" spans="1:48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</row>
    <row r="425" spans="1:48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</row>
    <row r="426" spans="1:48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</row>
    <row r="427" spans="1:48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</row>
    <row r="428" spans="1:48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</row>
    <row r="429" spans="1:48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</row>
    <row r="430" spans="1:48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</row>
    <row r="431" spans="1:48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</row>
    <row r="432" spans="1:48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</row>
    <row r="433" spans="1:48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</row>
    <row r="434" spans="1:48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</row>
    <row r="435" spans="1:48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</row>
    <row r="436" spans="1:48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</row>
    <row r="437" spans="1:48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</row>
    <row r="438" spans="1:48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</row>
    <row r="439" spans="1:48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</row>
    <row r="440" spans="1:48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</row>
    <row r="441" spans="1:48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</row>
    <row r="442" spans="1:48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</row>
    <row r="443" spans="1:48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</row>
    <row r="444" spans="1:48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</row>
    <row r="445" spans="1:48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</row>
    <row r="446" spans="1:48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</row>
    <row r="447" spans="1:48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</row>
    <row r="448" spans="1:48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</row>
    <row r="449" spans="1:48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</row>
    <row r="450" spans="1:48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</row>
    <row r="451" spans="1:48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</row>
    <row r="452" spans="1:48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</row>
    <row r="453" spans="1:48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</row>
    <row r="454" spans="1:48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</row>
    <row r="455" spans="1:48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</row>
    <row r="456" spans="1:48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</row>
    <row r="457" spans="1:48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</row>
    <row r="458" spans="1:48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</row>
    <row r="459" spans="1:48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</row>
    <row r="460" spans="1:48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</row>
    <row r="461" spans="1:48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</row>
    <row r="462" spans="1:48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</row>
    <row r="463" spans="1:48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</row>
    <row r="464" spans="1:48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</row>
    <row r="465" spans="1:48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</row>
    <row r="466" spans="1:48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</row>
    <row r="467" spans="1:48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</row>
    <row r="468" spans="1:48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</row>
    <row r="469" spans="1:48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</row>
    <row r="470" spans="1:48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</row>
    <row r="471" spans="1:48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</row>
    <row r="472" spans="1:48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</row>
    <row r="473" spans="1:48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</row>
    <row r="474" spans="1:48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</row>
    <row r="475" spans="1:48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</row>
    <row r="476" spans="1:48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</row>
    <row r="477" spans="1:48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</row>
    <row r="478" spans="1:48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</row>
    <row r="479" spans="1:48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</row>
    <row r="480" spans="1:48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</row>
    <row r="481" spans="1:48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</row>
    <row r="482" spans="1:48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</row>
    <row r="483" spans="1:48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</row>
    <row r="484" spans="1:48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</row>
    <row r="485" spans="1:48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</row>
    <row r="486" spans="1:48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</row>
    <row r="487" spans="1:48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</row>
    <row r="488" spans="1:48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</row>
    <row r="489" spans="1:48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</row>
    <row r="490" spans="1:48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</row>
    <row r="491" spans="1:48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</row>
    <row r="492" spans="1:48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</row>
    <row r="493" spans="1:48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</row>
    <row r="494" spans="1:48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8ABC-C568-4AE3-A205-1105863B6170}">
  <dimension ref="A1:BA494"/>
  <sheetViews>
    <sheetView topLeftCell="F26" workbookViewId="0">
      <selection activeCell="Y49" sqref="Y49:Y50"/>
    </sheetView>
  </sheetViews>
  <sheetFormatPr defaultRowHeight="14.4" x14ac:dyDescent="0.3"/>
  <cols>
    <col min="1" max="1" width="12.109375" customWidth="1"/>
    <col min="2" max="2" width="11.109375" customWidth="1"/>
    <col min="14" max="16" width="9.5546875" bestFit="1" customWidth="1"/>
    <col min="26" max="27" width="11.109375" customWidth="1"/>
    <col min="28" max="28" width="12.33203125" customWidth="1"/>
    <col min="29" max="29" width="12.44140625" customWidth="1"/>
    <col min="30" max="30" width="10" customWidth="1"/>
    <col min="32" max="33" width="10.6640625" customWidth="1"/>
    <col min="34" max="34" width="11.109375" customWidth="1"/>
    <col min="39" max="39" width="10.109375" customWidth="1"/>
  </cols>
  <sheetData>
    <row r="1" spans="1:43" x14ac:dyDescent="0.3">
      <c r="A1" t="s">
        <v>47</v>
      </c>
      <c r="B1" s="15">
        <v>7103050675</v>
      </c>
      <c r="T1" t="s">
        <v>22</v>
      </c>
      <c r="V1">
        <v>0.35149999999999998</v>
      </c>
    </row>
    <row r="2" spans="1:43" x14ac:dyDescent="0.3">
      <c r="B2" s="15"/>
      <c r="T2" t="s">
        <v>23</v>
      </c>
      <c r="V2" s="5">
        <v>1</v>
      </c>
    </row>
    <row r="3" spans="1:43" x14ac:dyDescent="0.3">
      <c r="T3" t="s">
        <v>50</v>
      </c>
      <c r="V3">
        <f>+((65-0.04)*(25-0.04)-2*(2-0.02)^2)*(19-0.04)/((65*25-2*2^2)*19)</f>
        <v>0.99577231286007217</v>
      </c>
      <c r="AE3" t="s">
        <v>19</v>
      </c>
      <c r="AF3" s="1">
        <f>65-0.1</f>
        <v>64.900000000000006</v>
      </c>
      <c r="AG3" s="1">
        <f>25-0.1</f>
        <v>24.9</v>
      </c>
      <c r="AH3" s="1">
        <f>19-0.05</f>
        <v>18.95</v>
      </c>
    </row>
    <row r="4" spans="1:43" x14ac:dyDescent="0.3">
      <c r="B4" t="s">
        <v>19</v>
      </c>
      <c r="C4" s="4">
        <f t="shared" ref="C4:J4" si="0">+MIN(C11:C1000)</f>
        <v>-1.8000000000000001E-4</v>
      </c>
      <c r="D4" s="4">
        <f t="shared" si="0"/>
        <v>-1.6000000000000001E-4</v>
      </c>
      <c r="E4" s="4">
        <f t="shared" si="0"/>
        <v>-5.0000000000000002E-5</v>
      </c>
      <c r="F4" s="4">
        <f t="shared" si="0"/>
        <v>-1E-4</v>
      </c>
      <c r="G4" s="4">
        <f t="shared" si="0"/>
        <v>1.125E-2</v>
      </c>
      <c r="H4" s="4">
        <f t="shared" si="0"/>
        <v>-1.1350000000000001E-2</v>
      </c>
      <c r="I4" s="4">
        <f t="shared" si="0"/>
        <v>-2.0300000000000001E-3</v>
      </c>
      <c r="J4" s="4">
        <f t="shared" si="0"/>
        <v>2.0100000000000001E-3</v>
      </c>
      <c r="M4" t="s">
        <v>19</v>
      </c>
      <c r="N4" s="12">
        <f>+MIN(N11:N1000)</f>
        <v>-0.59755000000000003</v>
      </c>
      <c r="O4" s="12">
        <f>+MIN(O11:O1000)</f>
        <v>-0.15817499999999998</v>
      </c>
      <c r="P4" s="12">
        <f>+MIN(P11:P1000)</f>
        <v>39.561324999999997</v>
      </c>
      <c r="Q4" s="12">
        <f>+MIN(Q11:Q1000)</f>
        <v>39.564853896363942</v>
      </c>
      <c r="R4" s="6">
        <f>+Q4/Q5-1</f>
        <v>-3.7075222974809474E-3</v>
      </c>
      <c r="T4" t="s">
        <v>24</v>
      </c>
      <c r="U4" s="6">
        <f>-0.085/100</f>
        <v>-8.5000000000000006E-4</v>
      </c>
      <c r="Y4" s="9">
        <f>+MIN(Y11:Y1000)</f>
        <v>-3.4294697538751473E-3</v>
      </c>
      <c r="Z4" s="6">
        <f>+Y4/Y5-1</f>
        <v>-1.0028310072701117</v>
      </c>
      <c r="AA4" s="8"/>
      <c r="AB4" s="10">
        <f>+MIN(AB11:AB1000)</f>
        <v>-1.4888337468982667E-2</v>
      </c>
      <c r="AC4" s="8"/>
      <c r="AD4" s="8"/>
      <c r="AE4" t="s">
        <v>20</v>
      </c>
      <c r="AF4" s="1">
        <f>65+0.1</f>
        <v>65.099999999999994</v>
      </c>
      <c r="AG4" s="1">
        <f>25+0.1</f>
        <v>25.1</v>
      </c>
      <c r="AH4" s="1">
        <f>19+0.05</f>
        <v>19.05</v>
      </c>
    </row>
    <row r="5" spans="1:43" x14ac:dyDescent="0.3">
      <c r="B5" t="s">
        <v>21</v>
      </c>
      <c r="C5" s="4">
        <f t="shared" ref="C5:J5" si="1">+AVERAGE(C11:C1000)</f>
        <v>-2.7575757575757578E-5</v>
      </c>
      <c r="D5" s="4">
        <f t="shared" si="1"/>
        <v>1.4848484848484848E-5</v>
      </c>
      <c r="E5" s="4">
        <f t="shared" si="1"/>
        <v>6.6666666666666666E-6</v>
      </c>
      <c r="F5" s="4">
        <f t="shared" si="1"/>
        <v>-1.1212121212121212E-5</v>
      </c>
      <c r="G5" s="4">
        <f t="shared" si="1"/>
        <v>1.129818181818182E-2</v>
      </c>
      <c r="H5" s="4">
        <f t="shared" si="1"/>
        <v>-1.1296363636363634E-2</v>
      </c>
      <c r="I5" s="4">
        <f t="shared" si="1"/>
        <v>-2.0181818181818178E-3</v>
      </c>
      <c r="J5" s="4">
        <f t="shared" si="1"/>
        <v>2.0269696969696968E-3</v>
      </c>
      <c r="M5" t="s">
        <v>21</v>
      </c>
      <c r="N5" s="12">
        <f>+AVERAGE(N11:N1000)</f>
        <v>-7.4560606060606049E-2</v>
      </c>
      <c r="O5" s="12">
        <f>+AVERAGE(O11:O1000)</f>
        <v>3.1421969696969691E-2</v>
      </c>
      <c r="P5" s="12">
        <f>+AVERAGE(P11:P1000)</f>
        <v>39.709913636363638</v>
      </c>
      <c r="Q5" s="12">
        <f>+AVERAGE(Q11:Q1000)</f>
        <v>39.712087345677553</v>
      </c>
      <c r="R5" s="6"/>
      <c r="T5" t="s">
        <v>25</v>
      </c>
      <c r="U5">
        <v>7.5650000000000004</v>
      </c>
      <c r="Y5" s="9">
        <f>+AVERAGE(Y11:Y1000)</f>
        <v>1.211395601163529</v>
      </c>
      <c r="Z5" s="6"/>
      <c r="AA5" s="8"/>
      <c r="AB5" s="10">
        <f>+AVERAGE(AB11:AB1000)</f>
        <v>-4.3456380753291862E-3</v>
      </c>
      <c r="AC5" s="8"/>
      <c r="AD5" s="8"/>
    </row>
    <row r="6" spans="1:43" x14ac:dyDescent="0.3">
      <c r="B6" t="s">
        <v>20</v>
      </c>
      <c r="C6" s="4">
        <f t="shared" ref="C6:J6" si="2">+MAX(C11:C1000)</f>
        <v>1.7000000000000001E-4</v>
      </c>
      <c r="D6" s="4">
        <f t="shared" si="2"/>
        <v>1.6000000000000001E-4</v>
      </c>
      <c r="E6" s="4">
        <f t="shared" si="2"/>
        <v>6.0000000000000002E-5</v>
      </c>
      <c r="F6" s="4">
        <f t="shared" si="2"/>
        <v>5.0000000000000002E-5</v>
      </c>
      <c r="G6" s="4">
        <f t="shared" si="2"/>
        <v>1.1339999999999999E-2</v>
      </c>
      <c r="H6" s="4">
        <f t="shared" si="2"/>
        <v>-1.125E-2</v>
      </c>
      <c r="I6" s="4">
        <f t="shared" si="2"/>
        <v>-2E-3</v>
      </c>
      <c r="J6" s="4">
        <f t="shared" si="2"/>
        <v>2.0400000000000001E-3</v>
      </c>
      <c r="M6" t="s">
        <v>20</v>
      </c>
      <c r="N6" s="12">
        <f>+MAX(N11:N1000)</f>
        <v>0.52725</v>
      </c>
      <c r="O6" s="12">
        <f>+MAX(O11:O1000)</f>
        <v>0.263625</v>
      </c>
      <c r="P6" s="12">
        <f>+MAX(P11:P1000)</f>
        <v>39.877675000000004</v>
      </c>
      <c r="Q6" s="12">
        <f>+MAX(Q11:Q1000)</f>
        <v>39.879820502001699</v>
      </c>
      <c r="R6" s="6">
        <f>+Q6/Q5-1</f>
        <v>4.2237305449119855E-3</v>
      </c>
      <c r="T6" t="s">
        <v>26</v>
      </c>
      <c r="U6">
        <v>1.06</v>
      </c>
      <c r="Y6" s="9">
        <f>+MAX(Y11:Y1000)</f>
        <v>1.3170195589522975</v>
      </c>
      <c r="Z6" s="6">
        <f>+Y6/Y5-1</f>
        <v>8.7191960815540481E-2</v>
      </c>
      <c r="AA6" s="8"/>
      <c r="AB6" s="10">
        <f>+MAX(AB11:AB1000)</f>
        <v>9.9009900990099271E-3</v>
      </c>
      <c r="AC6" s="8"/>
      <c r="AD6" s="8"/>
    </row>
    <row r="7" spans="1:43" x14ac:dyDescent="0.3">
      <c r="T7" t="s">
        <v>27</v>
      </c>
      <c r="U7" s="3">
        <v>1.02</v>
      </c>
      <c r="AO7" t="s">
        <v>43</v>
      </c>
    </row>
    <row r="8" spans="1:43" x14ac:dyDescent="0.3">
      <c r="A8" t="s">
        <v>48</v>
      </c>
      <c r="T8" t="s">
        <v>39</v>
      </c>
      <c r="U8" s="3">
        <v>49478</v>
      </c>
      <c r="AF8" t="s">
        <v>49</v>
      </c>
      <c r="AO8">
        <f>+SUM(AO11:AO1001)</f>
        <v>33</v>
      </c>
    </row>
    <row r="9" spans="1:43" x14ac:dyDescent="0.3">
      <c r="A9" s="3" t="s">
        <v>57</v>
      </c>
      <c r="N9" t="s">
        <v>15</v>
      </c>
      <c r="T9" t="s">
        <v>40</v>
      </c>
      <c r="AF9" s="3" t="s">
        <v>58</v>
      </c>
    </row>
    <row r="10" spans="1:43" ht="43.2" x14ac:dyDescent="0.3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35</v>
      </c>
      <c r="L10" s="7" t="s">
        <v>45</v>
      </c>
      <c r="N10" t="s">
        <v>16</v>
      </c>
      <c r="O10" t="s">
        <v>17</v>
      </c>
      <c r="P10" t="s">
        <v>18</v>
      </c>
      <c r="Q10" t="s">
        <v>28</v>
      </c>
      <c r="R10" s="7" t="s">
        <v>41</v>
      </c>
      <c r="T10" t="s">
        <v>29</v>
      </c>
      <c r="U10" t="s">
        <v>30</v>
      </c>
      <c r="V10" t="s">
        <v>31</v>
      </c>
      <c r="W10" s="7" t="s">
        <v>32</v>
      </c>
      <c r="X10" s="7"/>
      <c r="Y10" t="s">
        <v>34</v>
      </c>
      <c r="Z10" s="7" t="s">
        <v>36</v>
      </c>
      <c r="AA10" s="7"/>
      <c r="AB10" s="7" t="s">
        <v>37</v>
      </c>
      <c r="AC10" s="7" t="s">
        <v>38</v>
      </c>
      <c r="AD10" s="7"/>
      <c r="AF10" t="s">
        <v>11</v>
      </c>
      <c r="AG10" t="s">
        <v>12</v>
      </c>
      <c r="AH10" t="s">
        <v>13</v>
      </c>
      <c r="AI10" t="s">
        <v>10</v>
      </c>
      <c r="AJ10" t="s">
        <v>0</v>
      </c>
      <c r="AK10" t="s">
        <v>46</v>
      </c>
      <c r="AL10" t="s">
        <v>14</v>
      </c>
      <c r="AM10" s="7" t="s">
        <v>33</v>
      </c>
      <c r="AO10" s="7" t="s">
        <v>42</v>
      </c>
      <c r="AQ10" s="7" t="s">
        <v>44</v>
      </c>
    </row>
    <row r="11" spans="1:43" x14ac:dyDescent="0.3">
      <c r="A11">
        <v>1</v>
      </c>
      <c r="B11">
        <v>255519</v>
      </c>
      <c r="C11">
        <v>1.1E-4</v>
      </c>
      <c r="D11">
        <v>-1.2E-4</v>
      </c>
      <c r="E11">
        <v>0</v>
      </c>
      <c r="F11">
        <v>2.0000000000000002E-5</v>
      </c>
      <c r="G11">
        <v>1.1310000000000001E-2</v>
      </c>
      <c r="H11">
        <v>-1.128E-2</v>
      </c>
      <c r="I11">
        <v>-2.0200000000000001E-3</v>
      </c>
      <c r="J11">
        <v>2.0300000000000001E-3</v>
      </c>
      <c r="K11">
        <v>21.9</v>
      </c>
      <c r="L11">
        <v>1</v>
      </c>
      <c r="N11">
        <f t="shared" ref="N11:N43" si="3">+(C11-D11)/2*$V$1*$V$2*100^2</f>
        <v>0.404225</v>
      </c>
      <c r="O11">
        <f t="shared" ref="O11:O43" si="4">+(E11-F11)/2*$V$1*$V$2*100^2</f>
        <v>-3.5150000000000001E-2</v>
      </c>
      <c r="P11">
        <f t="shared" ref="P11:P43" si="5">+(G11-H11)/2*$V$1*$V$2*100^2</f>
        <v>39.701924999999996</v>
      </c>
      <c r="Q11">
        <f>+IF(G11&gt;0,SQRT(N11^2+O11^2+P11^2),"")</f>
        <v>39.703998313504272</v>
      </c>
      <c r="R11">
        <f>+IF(G11&gt;0,IF(ABS(Q11/Q$5-1)&lt;=0.01,1,0),"")</f>
        <v>1</v>
      </c>
      <c r="T11" s="1">
        <f>+IF(G11&gt;0,ACOS(P11/SQRT(N11^2+O11^2+P11^2))/PI()*180,"")</f>
        <v>0.58553773236304529</v>
      </c>
      <c r="U11" s="1">
        <f>+IF(G11&gt;0,ATAN(N11/P11)/PI()*180,"")</f>
        <v>0.58333660729980463</v>
      </c>
      <c r="V11" s="1">
        <f>+IF(G11&gt;0,ATAN(O11/P11)/PI()*180,"")</f>
        <v>-5.0726661835187606E-2</v>
      </c>
      <c r="W11">
        <f>+IF(G11&gt;0,IF(ABS(T11)&lt;1.14,1,0),"")</f>
        <v>1</v>
      </c>
      <c r="Y11" s="2">
        <f>+IF(G11&gt;0,Q11*U$5/AI11/V$3*(U$6+U$7)/(U$6+1)*(1+(20-K11)*U$4),"")</f>
        <v>1.3117092324634629</v>
      </c>
      <c r="Z11">
        <f>+IF(G11&gt;0,IF(Y11&gt;=1.3,1,0),"")</f>
        <v>1</v>
      </c>
      <c r="AB11" s="8">
        <f>+IF(G11&gt;0,(ABS(I11)-ABS(J11))/(ABS(I11)+ABS(J11))*2,"")</f>
        <v>-4.9382716049382845E-3</v>
      </c>
      <c r="AC11">
        <f>+IF(G11&gt;0,IF(ABS(AB11)&lt;0.0254,1,0),"")</f>
        <v>1</v>
      </c>
      <c r="AF11">
        <v>65.034000000000006</v>
      </c>
      <c r="AG11">
        <v>25.01</v>
      </c>
      <c r="AH11">
        <v>18.988</v>
      </c>
      <c r="AI11">
        <v>232.56399999999999</v>
      </c>
      <c r="AJ11">
        <v>1</v>
      </c>
      <c r="AK11" t="str">
        <f>+IF(A11-AJ11=0,"OK","ID NOT OK")</f>
        <v>OK</v>
      </c>
      <c r="AM11">
        <f>+IF(AF11&gt;=AF$3,IF(AF11&lt;=AF$4,IF(AG11&gt;=AG$3,IF(AG11&lt;=AG$4,IF(AH11&gt;=AH$3,IF(AH11&lt;=AH$4,1,0),0),0),0),0),0)</f>
        <v>1</v>
      </c>
      <c r="AO11">
        <f t="shared" ref="AO11:AO43" si="6">+IF(G11&gt;0,L11*R11*W11*Z11*AC11*AM11,"")</f>
        <v>1</v>
      </c>
      <c r="AQ11" t="str">
        <f>+IF(AO11=1,"",IF(AM11=0,"Dimensions",IF(Z11=0,"Remanence",IF(W11=0,"Orientation",IF(AC11=0,"Convergence",IF(L11=0,"Visual",IF(R11=0,"Dipole Moment")))))))</f>
        <v/>
      </c>
    </row>
    <row r="12" spans="1:43" x14ac:dyDescent="0.3">
      <c r="A12">
        <v>2</v>
      </c>
      <c r="B12">
        <v>255519</v>
      </c>
      <c r="C12">
        <v>1.2E-4</v>
      </c>
      <c r="D12">
        <v>-1.1E-4</v>
      </c>
      <c r="E12">
        <v>-3.0000000000000001E-5</v>
      </c>
      <c r="F12">
        <v>5.0000000000000002E-5</v>
      </c>
      <c r="G12">
        <v>1.133E-2</v>
      </c>
      <c r="H12">
        <v>-1.1310000000000001E-2</v>
      </c>
      <c r="I12">
        <v>-2.0100000000000001E-3</v>
      </c>
      <c r="J12">
        <v>2.0400000000000001E-3</v>
      </c>
      <c r="K12">
        <v>21.9</v>
      </c>
      <c r="L12">
        <v>1</v>
      </c>
      <c r="N12">
        <f t="shared" si="3"/>
        <v>0.404225</v>
      </c>
      <c r="O12">
        <f t="shared" si="4"/>
        <v>-0.1406</v>
      </c>
      <c r="P12">
        <f t="shared" si="5"/>
        <v>39.7898</v>
      </c>
      <c r="Q12">
        <f t="shared" ref="Q12:Q43" si="7">+IF(G12&gt;0,SQRT(N12^2+O12^2+P12^2),"")</f>
        <v>39.792101606356816</v>
      </c>
      <c r="R12">
        <f t="shared" ref="R12:R43" si="8">+IF(G12&gt;0,IF(ABS(Q12/Q$5-1)&lt;=0.01,1,0),"")</f>
        <v>1</v>
      </c>
      <c r="T12" s="1">
        <f t="shared" ref="T12:T43" si="9">+IF(G12&gt;0,ACOS(P12/SQRT(N12^2+O12^2+P12^2))/PI()*180,"")</f>
        <v>0.61624982554307062</v>
      </c>
      <c r="U12" s="1">
        <f t="shared" ref="U12:U43" si="10">+IF(G12&gt;0,ATAN(N12/P12)/PI()*180,"")</f>
        <v>0.5820484084685662</v>
      </c>
      <c r="V12" s="1">
        <f t="shared" ref="V12:V43" si="11">+IF(G12&gt;0,ATAN(O12/P12)/PI()*180,"")</f>
        <v>-0.20245774221819382</v>
      </c>
      <c r="W12">
        <f t="shared" ref="W12:W43" si="12">+IF(G12&gt;0,IF(ABS(T12)&lt;1.14,1,0),"")</f>
        <v>1</v>
      </c>
      <c r="Y12" s="2">
        <f t="shared" ref="Y12:Y43" si="13">+IF(G12&gt;0,Q12*U$5/AI12/V$3*(U$6+U$7)/(U$6+1)*(1+(20-K12)*U$4),"")</f>
        <v>1.3147895228088498</v>
      </c>
      <c r="Z12">
        <f t="shared" ref="Z12:Z43" si="14">+IF(G12&gt;0,IF(Y12&gt;=1.3,1,0),"")</f>
        <v>1</v>
      </c>
      <c r="AB12" s="8">
        <f t="shared" ref="AB12:AB43" si="15">+IF(G12&gt;0,(ABS(I12)-ABS(J12))/(ABS(I12)+ABS(J12))*2,"")</f>
        <v>-1.4814814814814855E-2</v>
      </c>
      <c r="AC12">
        <f t="shared" ref="AC12:AC43" si="16">+IF(G12&gt;0,IF(ABS(AB12)&lt;0.0254,1,0),"")</f>
        <v>1</v>
      </c>
      <c r="AF12">
        <v>65.03</v>
      </c>
      <c r="AG12">
        <v>25.007000000000001</v>
      </c>
      <c r="AH12">
        <v>18.981999999999999</v>
      </c>
      <c r="AI12">
        <v>232.53399999999999</v>
      </c>
      <c r="AJ12">
        <v>2</v>
      </c>
      <c r="AK12" t="str">
        <f t="shared" ref="AK12:AK43" si="17">+IF(A12-AJ12=0,"OK","ID NOT OK")</f>
        <v>OK</v>
      </c>
      <c r="AM12">
        <f t="shared" ref="AM12:AM43" si="18">+IF(AF12&gt;=AF$3,IF(AF12&lt;=AF$4,IF(AG12&gt;=AG$3,IF(AG12&lt;=AG$4,IF(AH12&gt;=AH$3,IF(AH12&lt;=AH$4,1,0),0),0),0),0),0)</f>
        <v>1</v>
      </c>
      <c r="AO12">
        <f t="shared" si="6"/>
        <v>1</v>
      </c>
      <c r="AQ12" t="str">
        <f t="shared" ref="AQ12:AQ43" si="19">+IF(AO12=1,"",IF(AM12=0,"Dimensions",IF(Z12=0,"Remanence",IF(W12=0,"Orientation",IF(AC12=0,"Convergence",IF(L12=0,"Visual",IF(R12=0,"Dipole Moment")))))))</f>
        <v/>
      </c>
    </row>
    <row r="13" spans="1:43" x14ac:dyDescent="0.3">
      <c r="A13">
        <v>3</v>
      </c>
      <c r="B13">
        <v>255519</v>
      </c>
      <c r="C13">
        <v>-3.0000000000000001E-5</v>
      </c>
      <c r="D13">
        <v>2.0000000000000002E-5</v>
      </c>
      <c r="E13">
        <v>5.0000000000000002E-5</v>
      </c>
      <c r="F13">
        <v>-1E-4</v>
      </c>
      <c r="G13">
        <v>1.125E-2</v>
      </c>
      <c r="H13">
        <v>-1.129E-2</v>
      </c>
      <c r="I13">
        <v>-2.0100000000000001E-3</v>
      </c>
      <c r="J13">
        <v>2.0300000000000001E-3</v>
      </c>
      <c r="K13">
        <v>21.9</v>
      </c>
      <c r="L13">
        <v>1</v>
      </c>
      <c r="N13">
        <f t="shared" si="3"/>
        <v>-8.7874999999999995E-2</v>
      </c>
      <c r="O13">
        <f t="shared" si="4"/>
        <v>0.263625</v>
      </c>
      <c r="P13">
        <f t="shared" si="5"/>
        <v>39.614049999999992</v>
      </c>
      <c r="Q13">
        <f t="shared" si="7"/>
        <v>39.615024644176977</v>
      </c>
      <c r="R13">
        <f t="shared" si="8"/>
        <v>1</v>
      </c>
      <c r="T13" s="1">
        <f t="shared" si="9"/>
        <v>0.40191258156162829</v>
      </c>
      <c r="U13" s="1">
        <f t="shared" si="10"/>
        <v>-0.12709779399681928</v>
      </c>
      <c r="V13" s="1">
        <f t="shared" si="11"/>
        <v>0.3812883787880243</v>
      </c>
      <c r="W13">
        <f t="shared" si="12"/>
        <v>1</v>
      </c>
      <c r="Y13" s="2">
        <f t="shared" si="13"/>
        <v>1.3101556385954178</v>
      </c>
      <c r="Z13">
        <f t="shared" si="14"/>
        <v>1</v>
      </c>
      <c r="AB13" s="8">
        <f t="shared" si="15"/>
        <v>-9.9009900990099271E-3</v>
      </c>
      <c r="AC13">
        <f t="shared" si="16"/>
        <v>1</v>
      </c>
      <c r="AF13">
        <v>65.010999999999996</v>
      </c>
      <c r="AG13">
        <v>24.988</v>
      </c>
      <c r="AH13">
        <v>18.994</v>
      </c>
      <c r="AI13">
        <v>232.31800000000001</v>
      </c>
      <c r="AJ13">
        <v>3</v>
      </c>
      <c r="AK13" t="str">
        <f t="shared" si="17"/>
        <v>OK</v>
      </c>
      <c r="AM13">
        <f t="shared" si="18"/>
        <v>1</v>
      </c>
      <c r="AO13">
        <f t="shared" si="6"/>
        <v>1</v>
      </c>
      <c r="AQ13" t="str">
        <f t="shared" si="19"/>
        <v/>
      </c>
    </row>
    <row r="14" spans="1:43" x14ac:dyDescent="0.3">
      <c r="A14">
        <v>4</v>
      </c>
      <c r="B14">
        <v>255519</v>
      </c>
      <c r="C14">
        <v>0</v>
      </c>
      <c r="D14">
        <v>-1.0000000000000001E-5</v>
      </c>
      <c r="E14">
        <v>0</v>
      </c>
      <c r="F14">
        <v>2.0000000000000002E-5</v>
      </c>
      <c r="G14">
        <v>1.1310000000000001E-2</v>
      </c>
      <c r="H14">
        <v>-1.1299999999999999E-2</v>
      </c>
      <c r="I14">
        <v>-2.0200000000000001E-3</v>
      </c>
      <c r="J14">
        <v>2.0200000000000001E-3</v>
      </c>
      <c r="K14">
        <v>21.9</v>
      </c>
      <c r="L14">
        <v>1</v>
      </c>
      <c r="N14">
        <f t="shared" si="3"/>
        <v>1.7575E-2</v>
      </c>
      <c r="O14">
        <f t="shared" si="4"/>
        <v>-3.5150000000000001E-2</v>
      </c>
      <c r="P14">
        <f t="shared" si="5"/>
        <v>39.737074999999997</v>
      </c>
      <c r="Q14">
        <f t="shared" si="7"/>
        <v>39.737094432768359</v>
      </c>
      <c r="R14">
        <f t="shared" si="8"/>
        <v>1</v>
      </c>
      <c r="T14" s="1">
        <f t="shared" si="9"/>
        <v>5.6663961102540072E-2</v>
      </c>
      <c r="U14" s="1">
        <f t="shared" si="10"/>
        <v>2.5340900387943243E-2</v>
      </c>
      <c r="V14" s="1">
        <f t="shared" si="11"/>
        <v>-5.0681790861846036E-2</v>
      </c>
      <c r="W14">
        <f t="shared" si="12"/>
        <v>1</v>
      </c>
      <c r="Y14" s="2">
        <f t="shared" si="13"/>
        <v>1.3126220235853523</v>
      </c>
      <c r="Z14">
        <f t="shared" si="14"/>
        <v>1</v>
      </c>
      <c r="AB14" s="8">
        <f t="shared" si="15"/>
        <v>0</v>
      </c>
      <c r="AC14">
        <f t="shared" si="16"/>
        <v>1</v>
      </c>
      <c r="AF14">
        <v>65.02</v>
      </c>
      <c r="AG14">
        <v>25.01</v>
      </c>
      <c r="AH14">
        <v>19.003</v>
      </c>
      <c r="AI14">
        <v>232.596</v>
      </c>
      <c r="AJ14">
        <v>4</v>
      </c>
      <c r="AK14" t="str">
        <f t="shared" si="17"/>
        <v>OK</v>
      </c>
      <c r="AM14">
        <f t="shared" si="18"/>
        <v>1</v>
      </c>
      <c r="AO14">
        <f t="shared" si="6"/>
        <v>1</v>
      </c>
      <c r="AQ14" t="str">
        <f t="shared" si="19"/>
        <v/>
      </c>
    </row>
    <row r="15" spans="1:43" x14ac:dyDescent="0.3">
      <c r="A15">
        <v>5</v>
      </c>
      <c r="B15">
        <v>255519</v>
      </c>
      <c r="C15">
        <v>1.7000000000000001E-4</v>
      </c>
      <c r="D15">
        <v>-1.2999999999999999E-4</v>
      </c>
      <c r="E15">
        <v>0</v>
      </c>
      <c r="F15">
        <v>5.0000000000000002E-5</v>
      </c>
      <c r="G15">
        <v>1.133E-2</v>
      </c>
      <c r="H15">
        <v>-1.128E-2</v>
      </c>
      <c r="I15">
        <v>-2.0300000000000001E-3</v>
      </c>
      <c r="J15">
        <v>2.0200000000000001E-3</v>
      </c>
      <c r="K15">
        <v>21.9</v>
      </c>
      <c r="L15">
        <v>1</v>
      </c>
      <c r="N15">
        <f t="shared" si="3"/>
        <v>0.52725</v>
      </c>
      <c r="O15">
        <f t="shared" si="4"/>
        <v>-8.7874999999999995E-2</v>
      </c>
      <c r="P15">
        <f t="shared" si="5"/>
        <v>39.737074999999997</v>
      </c>
      <c r="Q15">
        <f t="shared" si="7"/>
        <v>39.740669900414986</v>
      </c>
      <c r="R15">
        <f t="shared" si="8"/>
        <v>1</v>
      </c>
      <c r="T15" s="1">
        <f t="shared" si="9"/>
        <v>0.77066696717702599</v>
      </c>
      <c r="U15" s="1">
        <f t="shared" si="10"/>
        <v>0.76018245271231166</v>
      </c>
      <c r="V15" s="1">
        <f t="shared" si="11"/>
        <v>-0.12670430365939606</v>
      </c>
      <c r="W15">
        <f t="shared" si="12"/>
        <v>1</v>
      </c>
      <c r="Y15" s="2">
        <f t="shared" si="13"/>
        <v>1.3140395043326782</v>
      </c>
      <c r="Z15">
        <f t="shared" si="14"/>
        <v>1</v>
      </c>
      <c r="AB15" s="8">
        <f t="shared" si="15"/>
        <v>4.9382716049382845E-3</v>
      </c>
      <c r="AC15">
        <f t="shared" si="16"/>
        <v>1</v>
      </c>
      <c r="AF15">
        <v>65.034000000000006</v>
      </c>
      <c r="AG15">
        <v>25.007000000000001</v>
      </c>
      <c r="AH15">
        <v>18.995000000000001</v>
      </c>
      <c r="AI15">
        <v>232.36600000000001</v>
      </c>
      <c r="AJ15">
        <v>5</v>
      </c>
      <c r="AK15" t="str">
        <f t="shared" si="17"/>
        <v>OK</v>
      </c>
      <c r="AM15">
        <f t="shared" si="18"/>
        <v>1</v>
      </c>
      <c r="AO15">
        <f t="shared" si="6"/>
        <v>1</v>
      </c>
      <c r="AQ15" t="str">
        <f t="shared" si="19"/>
        <v/>
      </c>
    </row>
    <row r="16" spans="1:43" x14ac:dyDescent="0.3">
      <c r="A16">
        <v>6</v>
      </c>
      <c r="B16">
        <v>255519</v>
      </c>
      <c r="C16">
        <v>-2.0000000000000002E-5</v>
      </c>
      <c r="D16">
        <v>1.0000000000000001E-5</v>
      </c>
      <c r="E16">
        <v>-4.0000000000000003E-5</v>
      </c>
      <c r="F16">
        <v>2.0000000000000002E-5</v>
      </c>
      <c r="G16">
        <v>1.128E-2</v>
      </c>
      <c r="H16">
        <v>-1.125E-2</v>
      </c>
      <c r="I16">
        <v>-2.0300000000000001E-3</v>
      </c>
      <c r="J16">
        <v>2.0100000000000001E-3</v>
      </c>
      <c r="K16">
        <v>21.9</v>
      </c>
      <c r="L16">
        <v>1</v>
      </c>
      <c r="N16">
        <f t="shared" si="3"/>
        <v>-5.2725000000000008E-2</v>
      </c>
      <c r="O16">
        <f t="shared" si="4"/>
        <v>-0.10545000000000002</v>
      </c>
      <c r="P16">
        <f t="shared" si="5"/>
        <v>39.596474999999998</v>
      </c>
      <c r="Q16">
        <f t="shared" si="7"/>
        <v>39.596650515589701</v>
      </c>
      <c r="R16">
        <f t="shared" si="8"/>
        <v>1</v>
      </c>
      <c r="T16" s="1">
        <f t="shared" si="9"/>
        <v>0.17059504556845692</v>
      </c>
      <c r="U16" s="1">
        <f t="shared" si="10"/>
        <v>-7.6292604061816982E-2</v>
      </c>
      <c r="V16" s="1">
        <f t="shared" si="11"/>
        <v>-0.15258493758424363</v>
      </c>
      <c r="W16">
        <f t="shared" si="12"/>
        <v>1</v>
      </c>
      <c r="Y16" s="2">
        <f t="shared" si="13"/>
        <v>1.3096550753367884</v>
      </c>
      <c r="Z16">
        <f t="shared" si="14"/>
        <v>1</v>
      </c>
      <c r="AB16" s="8">
        <f t="shared" si="15"/>
        <v>9.9009900990099271E-3</v>
      </c>
      <c r="AC16">
        <f t="shared" si="16"/>
        <v>1</v>
      </c>
      <c r="AF16">
        <v>65.019000000000005</v>
      </c>
      <c r="AG16">
        <v>24.998000000000001</v>
      </c>
      <c r="AH16">
        <v>18.998000000000001</v>
      </c>
      <c r="AI16">
        <v>232.29900000000001</v>
      </c>
      <c r="AJ16">
        <v>6</v>
      </c>
      <c r="AK16" t="str">
        <f t="shared" si="17"/>
        <v>OK</v>
      </c>
      <c r="AM16">
        <f t="shared" si="18"/>
        <v>1</v>
      </c>
      <c r="AO16">
        <f t="shared" si="6"/>
        <v>1</v>
      </c>
      <c r="AQ16" t="str">
        <f t="shared" si="19"/>
        <v/>
      </c>
    </row>
    <row r="17" spans="1:43" x14ac:dyDescent="0.3">
      <c r="A17">
        <v>7</v>
      </c>
      <c r="B17">
        <v>255519</v>
      </c>
      <c r="C17">
        <v>-9.0000000000000006E-5</v>
      </c>
      <c r="D17">
        <v>6.9999999999999994E-5</v>
      </c>
      <c r="E17">
        <v>4.0000000000000003E-5</v>
      </c>
      <c r="F17">
        <v>-6.0000000000000002E-5</v>
      </c>
      <c r="G17">
        <v>1.128E-2</v>
      </c>
      <c r="H17">
        <v>-1.129E-2</v>
      </c>
      <c r="I17">
        <v>-2.0200000000000001E-3</v>
      </c>
      <c r="J17">
        <v>2.0200000000000001E-3</v>
      </c>
      <c r="K17">
        <v>21.9</v>
      </c>
      <c r="L17">
        <v>1</v>
      </c>
      <c r="N17">
        <f t="shared" si="3"/>
        <v>-0.28119999999999995</v>
      </c>
      <c r="O17">
        <f t="shared" si="4"/>
        <v>0.17574999999999999</v>
      </c>
      <c r="P17">
        <f t="shared" si="5"/>
        <v>39.666775000000001</v>
      </c>
      <c r="Q17">
        <f t="shared" si="7"/>
        <v>39.668161041358161</v>
      </c>
      <c r="R17">
        <f t="shared" si="8"/>
        <v>1</v>
      </c>
      <c r="T17" s="1">
        <f t="shared" si="9"/>
        <v>0.47896740073890554</v>
      </c>
      <c r="U17" s="1">
        <f t="shared" si="10"/>
        <v>-0.40616620113490609</v>
      </c>
      <c r="V17" s="1">
        <f t="shared" si="11"/>
        <v>0.25385646698183145</v>
      </c>
      <c r="W17">
        <f t="shared" si="12"/>
        <v>1</v>
      </c>
      <c r="Y17" s="2">
        <f t="shared" si="13"/>
        <v>1.3119186227225745</v>
      </c>
      <c r="Z17">
        <f t="shared" si="14"/>
        <v>1</v>
      </c>
      <c r="AB17" s="8">
        <f t="shared" si="15"/>
        <v>0</v>
      </c>
      <c r="AC17">
        <f t="shared" si="16"/>
        <v>1</v>
      </c>
      <c r="AF17">
        <v>65.024000000000001</v>
      </c>
      <c r="AG17">
        <v>25.010999999999999</v>
      </c>
      <c r="AH17">
        <v>18.988</v>
      </c>
      <c r="AI17">
        <v>232.31700000000001</v>
      </c>
      <c r="AJ17">
        <v>7</v>
      </c>
      <c r="AK17" t="str">
        <f t="shared" si="17"/>
        <v>OK</v>
      </c>
      <c r="AM17">
        <f t="shared" si="18"/>
        <v>1</v>
      </c>
      <c r="AO17">
        <f t="shared" si="6"/>
        <v>1</v>
      </c>
      <c r="AQ17" t="str">
        <f t="shared" si="19"/>
        <v/>
      </c>
    </row>
    <row r="18" spans="1:43" x14ac:dyDescent="0.3">
      <c r="A18">
        <v>8</v>
      </c>
      <c r="B18">
        <v>255519</v>
      </c>
      <c r="C18">
        <v>-1.2E-4</v>
      </c>
      <c r="D18">
        <v>1.1E-4</v>
      </c>
      <c r="E18">
        <v>2.0000000000000002E-5</v>
      </c>
      <c r="F18">
        <v>-3.0000000000000001E-5</v>
      </c>
      <c r="G18">
        <v>1.1339999999999999E-2</v>
      </c>
      <c r="H18">
        <v>-1.1350000000000001E-2</v>
      </c>
      <c r="I18">
        <v>-2.0300000000000001E-3</v>
      </c>
      <c r="J18">
        <v>2.0300000000000001E-3</v>
      </c>
      <c r="K18">
        <v>21.9</v>
      </c>
      <c r="L18">
        <v>1</v>
      </c>
      <c r="N18">
        <f t="shared" si="3"/>
        <v>-0.404225</v>
      </c>
      <c r="O18">
        <f t="shared" si="4"/>
        <v>8.7874999999999995E-2</v>
      </c>
      <c r="P18">
        <f t="shared" si="5"/>
        <v>39.877675000000004</v>
      </c>
      <c r="Q18">
        <f t="shared" si="7"/>
        <v>39.879820502001699</v>
      </c>
      <c r="R18">
        <f t="shared" si="8"/>
        <v>1</v>
      </c>
      <c r="T18" s="1">
        <f t="shared" si="9"/>
        <v>0.59432971152064795</v>
      </c>
      <c r="U18" s="1">
        <f t="shared" si="10"/>
        <v>-0.58076588643851013</v>
      </c>
      <c r="V18" s="1">
        <f t="shared" si="11"/>
        <v>0.12625757331912757</v>
      </c>
      <c r="W18">
        <f t="shared" si="12"/>
        <v>1</v>
      </c>
      <c r="Y18" s="2">
        <f t="shared" si="13"/>
        <v>1.3170195589522975</v>
      </c>
      <c r="Z18">
        <f t="shared" si="14"/>
        <v>1</v>
      </c>
      <c r="AB18" s="8">
        <f t="shared" si="15"/>
        <v>0</v>
      </c>
      <c r="AC18">
        <f t="shared" si="16"/>
        <v>1</v>
      </c>
      <c r="AF18">
        <v>65.03</v>
      </c>
      <c r="AG18">
        <v>25.013999999999999</v>
      </c>
      <c r="AH18">
        <v>18.984999999999999</v>
      </c>
      <c r="AI18">
        <v>232.65199999999999</v>
      </c>
      <c r="AJ18">
        <v>8</v>
      </c>
      <c r="AK18" t="str">
        <f t="shared" si="17"/>
        <v>OK</v>
      </c>
      <c r="AM18">
        <f t="shared" si="18"/>
        <v>1</v>
      </c>
      <c r="AO18">
        <f t="shared" si="6"/>
        <v>1</v>
      </c>
      <c r="AQ18" t="str">
        <f t="shared" si="19"/>
        <v/>
      </c>
    </row>
    <row r="19" spans="1:43" x14ac:dyDescent="0.3">
      <c r="A19">
        <v>9</v>
      </c>
      <c r="B19">
        <v>255519</v>
      </c>
      <c r="C19">
        <v>-1.7000000000000001E-4</v>
      </c>
      <c r="D19">
        <v>1.3999999999999999E-4</v>
      </c>
      <c r="E19">
        <v>-5.0000000000000002E-5</v>
      </c>
      <c r="F19">
        <v>1.0000000000000001E-5</v>
      </c>
      <c r="G19">
        <v>1.1259999999999999E-2</v>
      </c>
      <c r="H19">
        <v>-1.129E-2</v>
      </c>
      <c r="I19">
        <v>-2E-3</v>
      </c>
      <c r="J19">
        <v>2.0300000000000001E-3</v>
      </c>
      <c r="K19">
        <v>21.6</v>
      </c>
      <c r="L19">
        <v>1</v>
      </c>
      <c r="N19">
        <f t="shared" si="3"/>
        <v>-0.544825</v>
      </c>
      <c r="O19">
        <f t="shared" si="4"/>
        <v>-0.10545</v>
      </c>
      <c r="P19">
        <f t="shared" si="5"/>
        <v>39.631625</v>
      </c>
      <c r="Q19">
        <f t="shared" si="7"/>
        <v>39.635510014679383</v>
      </c>
      <c r="R19">
        <f t="shared" si="8"/>
        <v>1</v>
      </c>
      <c r="T19" s="1">
        <f t="shared" si="9"/>
        <v>0.80222332348796987</v>
      </c>
      <c r="U19" s="1">
        <f t="shared" si="10"/>
        <v>-0.78760855301644972</v>
      </c>
      <c r="V19" s="1">
        <f t="shared" si="11"/>
        <v>-0.15244960790166473</v>
      </c>
      <c r="W19">
        <f t="shared" si="12"/>
        <v>1</v>
      </c>
      <c r="Y19" s="2">
        <f t="shared" si="13"/>
        <v>1.3107476609838251</v>
      </c>
      <c r="Z19">
        <f t="shared" si="14"/>
        <v>1</v>
      </c>
      <c r="AB19" s="8">
        <f t="shared" si="15"/>
        <v>-1.4888337468982667E-2</v>
      </c>
      <c r="AC19">
        <f t="shared" si="16"/>
        <v>1</v>
      </c>
      <c r="AF19">
        <v>65.027000000000001</v>
      </c>
      <c r="AG19">
        <v>25.021000000000001</v>
      </c>
      <c r="AH19">
        <v>18.991</v>
      </c>
      <c r="AI19">
        <v>232.274</v>
      </c>
      <c r="AJ19">
        <v>9</v>
      </c>
      <c r="AK19" t="str">
        <f t="shared" si="17"/>
        <v>OK</v>
      </c>
      <c r="AM19">
        <f t="shared" si="18"/>
        <v>1</v>
      </c>
      <c r="AO19">
        <f t="shared" si="6"/>
        <v>1</v>
      </c>
      <c r="AQ19" t="str">
        <f t="shared" si="19"/>
        <v/>
      </c>
    </row>
    <row r="20" spans="1:43" x14ac:dyDescent="0.3">
      <c r="A20">
        <v>10</v>
      </c>
      <c r="B20">
        <v>255519</v>
      </c>
      <c r="C20">
        <v>-3.0000000000000001E-5</v>
      </c>
      <c r="D20">
        <v>1.0000000000000001E-5</v>
      </c>
      <c r="E20">
        <v>6.0000000000000002E-5</v>
      </c>
      <c r="F20">
        <v>-9.0000000000000006E-5</v>
      </c>
      <c r="G20">
        <v>1.129E-2</v>
      </c>
      <c r="H20">
        <v>-1.1299999999999999E-2</v>
      </c>
      <c r="I20">
        <v>-2.0100000000000001E-3</v>
      </c>
      <c r="J20">
        <v>2.0300000000000001E-3</v>
      </c>
      <c r="K20">
        <v>21.6</v>
      </c>
      <c r="L20">
        <v>1</v>
      </c>
      <c r="N20">
        <f t="shared" si="3"/>
        <v>-7.0300000000000001E-2</v>
      </c>
      <c r="O20">
        <f t="shared" si="4"/>
        <v>0.263625</v>
      </c>
      <c r="P20">
        <f t="shared" si="5"/>
        <v>39.701924999999996</v>
      </c>
      <c r="Q20">
        <f t="shared" si="7"/>
        <v>39.702862477864862</v>
      </c>
      <c r="R20">
        <f t="shared" si="8"/>
        <v>1</v>
      </c>
      <c r="T20" s="1">
        <f t="shared" si="9"/>
        <v>0.39373868471627277</v>
      </c>
      <c r="U20" s="1">
        <f t="shared" si="10"/>
        <v>-0.10145324414734855</v>
      </c>
      <c r="V20" s="1">
        <f t="shared" si="11"/>
        <v>0.38044447183983221</v>
      </c>
      <c r="W20">
        <f t="shared" si="12"/>
        <v>1</v>
      </c>
      <c r="Y20" s="2">
        <f t="shared" si="13"/>
        <v>1.3122349230571393</v>
      </c>
      <c r="Z20">
        <f t="shared" si="14"/>
        <v>1</v>
      </c>
      <c r="AB20" s="8">
        <f t="shared" si="15"/>
        <v>-9.9009900990099271E-3</v>
      </c>
      <c r="AC20">
        <f t="shared" si="16"/>
        <v>1</v>
      </c>
      <c r="AF20">
        <v>65.015000000000001</v>
      </c>
      <c r="AG20">
        <v>25.013999999999999</v>
      </c>
      <c r="AH20">
        <v>18.997</v>
      </c>
      <c r="AI20">
        <v>232.405</v>
      </c>
      <c r="AJ20">
        <v>10</v>
      </c>
      <c r="AK20" t="str">
        <f t="shared" si="17"/>
        <v>OK</v>
      </c>
      <c r="AM20">
        <f t="shared" si="18"/>
        <v>1</v>
      </c>
      <c r="AO20">
        <f t="shared" si="6"/>
        <v>1</v>
      </c>
      <c r="AQ20" t="str">
        <f t="shared" si="19"/>
        <v/>
      </c>
    </row>
    <row r="21" spans="1:43" x14ac:dyDescent="0.3">
      <c r="A21">
        <v>11</v>
      </c>
      <c r="B21">
        <v>255519</v>
      </c>
      <c r="C21">
        <v>1.3999999999999999E-4</v>
      </c>
      <c r="D21">
        <v>-1.4999999999999999E-4</v>
      </c>
      <c r="E21">
        <v>1.0000000000000001E-5</v>
      </c>
      <c r="F21">
        <v>-2.0000000000000002E-5</v>
      </c>
      <c r="G21">
        <v>1.1310000000000001E-2</v>
      </c>
      <c r="H21">
        <v>-1.1299999999999999E-2</v>
      </c>
      <c r="I21">
        <v>-2.0200000000000001E-3</v>
      </c>
      <c r="J21">
        <v>2.0300000000000001E-3</v>
      </c>
      <c r="K21">
        <v>21.6</v>
      </c>
      <c r="L21">
        <v>1</v>
      </c>
      <c r="N21">
        <f t="shared" si="3"/>
        <v>0.50967499999999999</v>
      </c>
      <c r="O21">
        <f t="shared" si="4"/>
        <v>5.2725000000000008E-2</v>
      </c>
      <c r="P21">
        <f t="shared" si="5"/>
        <v>39.737074999999997</v>
      </c>
      <c r="Q21">
        <f t="shared" si="7"/>
        <v>39.740378434117545</v>
      </c>
      <c r="R21">
        <f t="shared" si="8"/>
        <v>1</v>
      </c>
      <c r="T21" s="1">
        <f t="shared" si="9"/>
        <v>0.73876696036447675</v>
      </c>
      <c r="U21" s="1">
        <f t="shared" si="10"/>
        <v>0.73484586419983677</v>
      </c>
      <c r="V21" s="1">
        <f t="shared" si="11"/>
        <v>7.6022661507691242E-2</v>
      </c>
      <c r="W21">
        <f t="shared" si="12"/>
        <v>1</v>
      </c>
      <c r="Y21" s="2">
        <f t="shared" si="13"/>
        <v>1.3131584607645361</v>
      </c>
      <c r="Z21">
        <f t="shared" si="14"/>
        <v>1</v>
      </c>
      <c r="AB21" s="8">
        <f t="shared" si="15"/>
        <v>-4.9382716049382845E-3</v>
      </c>
      <c r="AC21">
        <f t="shared" si="16"/>
        <v>1</v>
      </c>
      <c r="AF21">
        <v>65.010999999999996</v>
      </c>
      <c r="AG21">
        <v>25.001000000000001</v>
      </c>
      <c r="AH21">
        <v>18.986000000000001</v>
      </c>
      <c r="AI21">
        <v>232.46100000000001</v>
      </c>
      <c r="AJ21">
        <v>11</v>
      </c>
      <c r="AK21" t="str">
        <f t="shared" si="17"/>
        <v>OK</v>
      </c>
      <c r="AM21">
        <f t="shared" si="18"/>
        <v>1</v>
      </c>
      <c r="AO21">
        <f t="shared" si="6"/>
        <v>1</v>
      </c>
      <c r="AQ21" t="str">
        <f t="shared" si="19"/>
        <v/>
      </c>
    </row>
    <row r="22" spans="1:43" x14ac:dyDescent="0.3">
      <c r="A22">
        <v>12</v>
      </c>
      <c r="B22">
        <v>255519</v>
      </c>
      <c r="C22">
        <v>-1.2E-4</v>
      </c>
      <c r="D22">
        <v>1.2E-4</v>
      </c>
      <c r="E22">
        <v>-1.0000000000000001E-5</v>
      </c>
      <c r="F22">
        <v>0</v>
      </c>
      <c r="G22">
        <v>1.128E-2</v>
      </c>
      <c r="H22">
        <v>-1.1270000000000001E-2</v>
      </c>
      <c r="I22">
        <v>-2.0200000000000001E-3</v>
      </c>
      <c r="J22">
        <v>2.0200000000000001E-3</v>
      </c>
      <c r="K22">
        <v>21.6</v>
      </c>
      <c r="L22">
        <v>1</v>
      </c>
      <c r="N22">
        <f t="shared" si="3"/>
        <v>-0.42180000000000001</v>
      </c>
      <c r="O22">
        <f t="shared" si="4"/>
        <v>-1.7575E-2</v>
      </c>
      <c r="P22">
        <f t="shared" si="5"/>
        <v>39.631625</v>
      </c>
      <c r="Q22">
        <f t="shared" si="7"/>
        <v>39.633873445087978</v>
      </c>
      <c r="R22">
        <f t="shared" si="8"/>
        <v>1</v>
      </c>
      <c r="T22" s="1">
        <f t="shared" si="9"/>
        <v>0.61030589807188784</v>
      </c>
      <c r="U22" s="1">
        <f t="shared" si="10"/>
        <v>-0.60977684743527716</v>
      </c>
      <c r="V22" s="1">
        <f t="shared" si="11"/>
        <v>-2.5408326278151826E-2</v>
      </c>
      <c r="W22">
        <f t="shared" si="12"/>
        <v>1</v>
      </c>
      <c r="Y22" s="2">
        <f t="shared" si="13"/>
        <v>1.3100392926138209</v>
      </c>
      <c r="Z22">
        <f t="shared" si="14"/>
        <v>1</v>
      </c>
      <c r="AB22" s="8">
        <f t="shared" si="15"/>
        <v>0</v>
      </c>
      <c r="AC22">
        <f t="shared" si="16"/>
        <v>1</v>
      </c>
      <c r="AF22">
        <v>65.001000000000005</v>
      </c>
      <c r="AG22">
        <v>25</v>
      </c>
      <c r="AH22">
        <v>18.986999999999998</v>
      </c>
      <c r="AI22">
        <v>232.39</v>
      </c>
      <c r="AJ22">
        <v>12</v>
      </c>
      <c r="AK22" t="str">
        <f t="shared" si="17"/>
        <v>OK</v>
      </c>
      <c r="AM22">
        <f t="shared" si="18"/>
        <v>1</v>
      </c>
      <c r="AO22">
        <f t="shared" si="6"/>
        <v>1</v>
      </c>
      <c r="AQ22" t="str">
        <f t="shared" si="19"/>
        <v/>
      </c>
    </row>
    <row r="23" spans="1:43" x14ac:dyDescent="0.3">
      <c r="A23">
        <v>13</v>
      </c>
      <c r="B23">
        <v>255519</v>
      </c>
      <c r="C23">
        <v>-6.9999999999999994E-5</v>
      </c>
      <c r="D23">
        <v>6.0000000000000002E-5</v>
      </c>
      <c r="E23">
        <v>-2.0000000000000002E-5</v>
      </c>
      <c r="F23">
        <v>2.0000000000000002E-5</v>
      </c>
      <c r="G23">
        <v>1.129E-2</v>
      </c>
      <c r="H23">
        <v>-1.1270000000000001E-2</v>
      </c>
      <c r="I23">
        <v>-2.0100000000000001E-3</v>
      </c>
      <c r="J23">
        <v>2.0300000000000001E-3</v>
      </c>
      <c r="K23">
        <v>21.6</v>
      </c>
      <c r="L23">
        <v>1</v>
      </c>
      <c r="N23">
        <f t="shared" si="3"/>
        <v>-0.22847499999999998</v>
      </c>
      <c r="O23">
        <f t="shared" si="4"/>
        <v>-7.0300000000000001E-2</v>
      </c>
      <c r="P23">
        <f t="shared" si="5"/>
        <v>39.649199999999993</v>
      </c>
      <c r="Q23">
        <f t="shared" si="7"/>
        <v>39.649920599613118</v>
      </c>
      <c r="R23">
        <f t="shared" si="8"/>
        <v>1</v>
      </c>
      <c r="T23" s="1">
        <f t="shared" si="9"/>
        <v>0.34543325051619722</v>
      </c>
      <c r="U23" s="1">
        <f t="shared" si="10"/>
        <v>-0.33015819572013488</v>
      </c>
      <c r="V23" s="1">
        <f t="shared" si="11"/>
        <v>-0.101588155093709</v>
      </c>
      <c r="W23">
        <f t="shared" si="12"/>
        <v>1</v>
      </c>
      <c r="Y23" s="2">
        <f t="shared" si="13"/>
        <v>1.3115912577203326</v>
      </c>
      <c r="Z23">
        <f t="shared" si="14"/>
        <v>1</v>
      </c>
      <c r="AB23" s="8">
        <f t="shared" si="15"/>
        <v>-9.9009900990099271E-3</v>
      </c>
      <c r="AC23">
        <f t="shared" si="16"/>
        <v>1</v>
      </c>
      <c r="AF23">
        <v>65.004999999999995</v>
      </c>
      <c r="AG23">
        <v>25.013000000000002</v>
      </c>
      <c r="AH23">
        <v>18.989999999999998</v>
      </c>
      <c r="AI23">
        <v>232.209</v>
      </c>
      <c r="AJ23">
        <v>13</v>
      </c>
      <c r="AK23" t="str">
        <f t="shared" si="17"/>
        <v>OK</v>
      </c>
      <c r="AM23">
        <f t="shared" si="18"/>
        <v>1</v>
      </c>
      <c r="AO23">
        <f t="shared" si="6"/>
        <v>1</v>
      </c>
      <c r="AQ23" t="str">
        <f t="shared" si="19"/>
        <v/>
      </c>
    </row>
    <row r="24" spans="1:43" x14ac:dyDescent="0.3">
      <c r="A24">
        <v>14</v>
      </c>
      <c r="B24">
        <v>255519</v>
      </c>
      <c r="C24">
        <v>-1.0000000000000001E-5</v>
      </c>
      <c r="D24">
        <v>0</v>
      </c>
      <c r="E24">
        <v>6.0000000000000002E-5</v>
      </c>
      <c r="F24">
        <v>-6.0000000000000002E-5</v>
      </c>
      <c r="G24">
        <v>1.132E-2</v>
      </c>
      <c r="H24">
        <v>-1.1310000000000001E-2</v>
      </c>
      <c r="I24">
        <v>-2.0200000000000001E-3</v>
      </c>
      <c r="J24">
        <v>2.0300000000000001E-3</v>
      </c>
      <c r="K24">
        <v>21.6</v>
      </c>
      <c r="L24">
        <v>1</v>
      </c>
      <c r="N24">
        <f t="shared" si="3"/>
        <v>-1.7575E-2</v>
      </c>
      <c r="O24">
        <f t="shared" si="4"/>
        <v>0.2109</v>
      </c>
      <c r="P24">
        <f t="shared" si="5"/>
        <v>39.772224999999999</v>
      </c>
      <c r="Q24">
        <f t="shared" si="7"/>
        <v>39.772788048378629</v>
      </c>
      <c r="R24">
        <f t="shared" si="8"/>
        <v>1</v>
      </c>
      <c r="T24" s="1">
        <f t="shared" si="9"/>
        <v>0.30487230956015227</v>
      </c>
      <c r="U24" s="1">
        <f t="shared" si="10"/>
        <v>-2.5318504544295302E-2</v>
      </c>
      <c r="V24" s="1">
        <f t="shared" si="11"/>
        <v>0.30381922667338879</v>
      </c>
      <c r="W24">
        <f t="shared" si="12"/>
        <v>1</v>
      </c>
      <c r="Y24" s="2">
        <f t="shared" si="13"/>
        <v>1.3140824098184727</v>
      </c>
      <c r="Z24">
        <f t="shared" si="14"/>
        <v>1</v>
      </c>
      <c r="AB24" s="8">
        <f t="shared" si="15"/>
        <v>-4.9382716049382845E-3</v>
      </c>
      <c r="AC24">
        <f t="shared" si="16"/>
        <v>1</v>
      </c>
      <c r="AF24">
        <v>65.027000000000001</v>
      </c>
      <c r="AG24">
        <v>25.015000000000001</v>
      </c>
      <c r="AH24">
        <v>18.991</v>
      </c>
      <c r="AI24">
        <v>232.48699999999999</v>
      </c>
      <c r="AJ24">
        <v>14</v>
      </c>
      <c r="AK24" t="str">
        <f t="shared" si="17"/>
        <v>OK</v>
      </c>
      <c r="AM24">
        <f t="shared" si="18"/>
        <v>1</v>
      </c>
      <c r="AO24">
        <f t="shared" si="6"/>
        <v>1</v>
      </c>
      <c r="AQ24" t="str">
        <f t="shared" si="19"/>
        <v/>
      </c>
    </row>
    <row r="25" spans="1:43" x14ac:dyDescent="0.3">
      <c r="A25">
        <v>15</v>
      </c>
      <c r="B25">
        <v>255519</v>
      </c>
      <c r="C25">
        <v>6.9999999999999994E-5</v>
      </c>
      <c r="D25">
        <v>-9.0000000000000006E-5</v>
      </c>
      <c r="E25">
        <v>1.0000000000000001E-5</v>
      </c>
      <c r="F25">
        <v>0</v>
      </c>
      <c r="G25">
        <v>1.129E-2</v>
      </c>
      <c r="H25">
        <v>-1.128E-2</v>
      </c>
      <c r="I25">
        <v>-2.0200000000000001E-3</v>
      </c>
      <c r="J25">
        <v>2.0200000000000001E-3</v>
      </c>
      <c r="K25">
        <v>21.6</v>
      </c>
      <c r="L25">
        <v>1</v>
      </c>
      <c r="N25">
        <f t="shared" si="3"/>
        <v>0.28119999999999995</v>
      </c>
      <c r="O25">
        <f t="shared" si="4"/>
        <v>1.7575E-2</v>
      </c>
      <c r="P25">
        <f t="shared" si="5"/>
        <v>39.666775000000001</v>
      </c>
      <c r="Q25">
        <f t="shared" si="7"/>
        <v>39.667775602133908</v>
      </c>
      <c r="R25">
        <f t="shared" si="8"/>
        <v>1</v>
      </c>
      <c r="T25" s="1">
        <f t="shared" si="9"/>
        <v>0.40695869467687579</v>
      </c>
      <c r="U25" s="1">
        <f t="shared" si="10"/>
        <v>0.40616620113490609</v>
      </c>
      <c r="V25" s="1">
        <f t="shared" si="11"/>
        <v>2.5385811149262638E-2</v>
      </c>
      <c r="W25">
        <f t="shared" si="12"/>
        <v>1</v>
      </c>
      <c r="Y25" s="2">
        <f t="shared" si="13"/>
        <v>1.3109567955247057</v>
      </c>
      <c r="Z25">
        <f t="shared" si="14"/>
        <v>1</v>
      </c>
      <c r="AB25" s="8">
        <f t="shared" si="15"/>
        <v>0</v>
      </c>
      <c r="AC25">
        <f t="shared" si="16"/>
        <v>1</v>
      </c>
      <c r="AF25">
        <v>65.022000000000006</v>
      </c>
      <c r="AG25">
        <v>25.007000000000001</v>
      </c>
      <c r="AH25">
        <v>18.988</v>
      </c>
      <c r="AI25">
        <v>232.42599999999999</v>
      </c>
      <c r="AJ25">
        <v>15</v>
      </c>
      <c r="AK25" t="str">
        <f t="shared" si="17"/>
        <v>OK</v>
      </c>
      <c r="AM25">
        <f t="shared" si="18"/>
        <v>1</v>
      </c>
      <c r="AO25">
        <f t="shared" si="6"/>
        <v>1</v>
      </c>
      <c r="AQ25" t="str">
        <f t="shared" si="19"/>
        <v/>
      </c>
    </row>
    <row r="26" spans="1:43" x14ac:dyDescent="0.3">
      <c r="A26">
        <v>16</v>
      </c>
      <c r="B26">
        <v>255519</v>
      </c>
      <c r="C26">
        <v>-1.2E-4</v>
      </c>
      <c r="D26">
        <v>1.1E-4</v>
      </c>
      <c r="E26">
        <v>0</v>
      </c>
      <c r="F26">
        <v>2.0000000000000002E-5</v>
      </c>
      <c r="G26">
        <v>1.1310000000000001E-2</v>
      </c>
      <c r="H26">
        <v>-1.1299999999999999E-2</v>
      </c>
      <c r="I26">
        <v>-2.0100000000000001E-3</v>
      </c>
      <c r="J26">
        <v>2.0400000000000001E-3</v>
      </c>
      <c r="K26">
        <v>21.6</v>
      </c>
      <c r="L26">
        <v>1</v>
      </c>
      <c r="N26">
        <f t="shared" si="3"/>
        <v>-0.404225</v>
      </c>
      <c r="O26">
        <f t="shared" si="4"/>
        <v>-3.5150000000000001E-2</v>
      </c>
      <c r="P26">
        <f t="shared" si="5"/>
        <v>39.737074999999997</v>
      </c>
      <c r="Q26">
        <f t="shared" si="7"/>
        <v>39.739146479620693</v>
      </c>
      <c r="R26">
        <f t="shared" si="8"/>
        <v>1</v>
      </c>
      <c r="T26" s="1">
        <f t="shared" si="9"/>
        <v>0.58501982257133678</v>
      </c>
      <c r="U26" s="1">
        <f t="shared" si="10"/>
        <v>-0.58282064414118151</v>
      </c>
      <c r="V26" s="1">
        <f t="shared" si="11"/>
        <v>-5.0681790861846036E-2</v>
      </c>
      <c r="W26">
        <f t="shared" si="12"/>
        <v>1</v>
      </c>
      <c r="Y26" s="2">
        <f t="shared" si="13"/>
        <v>1.312474109102636</v>
      </c>
      <c r="Z26">
        <f t="shared" si="14"/>
        <v>1</v>
      </c>
      <c r="AB26" s="8">
        <f t="shared" si="15"/>
        <v>-1.4814814814814855E-2</v>
      </c>
      <c r="AC26">
        <f t="shared" si="16"/>
        <v>1</v>
      </c>
      <c r="AF26">
        <v>65.03</v>
      </c>
      <c r="AG26">
        <v>25.015999999999998</v>
      </c>
      <c r="AH26">
        <v>18.988</v>
      </c>
      <c r="AI26">
        <v>232.57499999999999</v>
      </c>
      <c r="AJ26">
        <v>16</v>
      </c>
      <c r="AK26" t="str">
        <f t="shared" si="17"/>
        <v>OK</v>
      </c>
      <c r="AM26">
        <f t="shared" si="18"/>
        <v>1</v>
      </c>
      <c r="AO26">
        <f t="shared" si="6"/>
        <v>1</v>
      </c>
      <c r="AQ26" t="str">
        <f t="shared" si="19"/>
        <v/>
      </c>
    </row>
    <row r="27" spans="1:43" x14ac:dyDescent="0.3">
      <c r="A27">
        <v>17</v>
      </c>
      <c r="B27">
        <v>255519</v>
      </c>
      <c r="C27">
        <v>-2.0000000000000002E-5</v>
      </c>
      <c r="D27">
        <v>0</v>
      </c>
      <c r="E27">
        <v>-2.0000000000000002E-5</v>
      </c>
      <c r="F27">
        <v>0</v>
      </c>
      <c r="G27">
        <v>1.133E-2</v>
      </c>
      <c r="H27">
        <v>-1.1339999999999999E-2</v>
      </c>
      <c r="I27">
        <v>-2.0300000000000001E-3</v>
      </c>
      <c r="J27">
        <v>2.0300000000000001E-3</v>
      </c>
      <c r="K27">
        <v>21.4</v>
      </c>
      <c r="L27">
        <v>1</v>
      </c>
      <c r="N27">
        <f t="shared" si="3"/>
        <v>-3.5150000000000001E-2</v>
      </c>
      <c r="O27">
        <f t="shared" si="4"/>
        <v>-3.5150000000000001E-2</v>
      </c>
      <c r="P27">
        <f t="shared" si="5"/>
        <v>39.842524999999995</v>
      </c>
      <c r="Q27">
        <f t="shared" si="7"/>
        <v>39.842556010133492</v>
      </c>
      <c r="R27">
        <f t="shared" si="8"/>
        <v>1</v>
      </c>
      <c r="T27" s="1">
        <f t="shared" si="9"/>
        <v>7.1485157837700139E-2</v>
      </c>
      <c r="U27" s="1">
        <f t="shared" si="10"/>
        <v>-5.0547652976016461E-2</v>
      </c>
      <c r="V27" s="1">
        <f t="shared" si="11"/>
        <v>-5.0547652976016461E-2</v>
      </c>
      <c r="W27">
        <f t="shared" si="12"/>
        <v>1</v>
      </c>
      <c r="Y27" s="2">
        <f t="shared" si="13"/>
        <v>1.3159036775063702</v>
      </c>
      <c r="Z27">
        <f t="shared" si="14"/>
        <v>1</v>
      </c>
      <c r="AB27" s="8">
        <f t="shared" si="15"/>
        <v>0</v>
      </c>
      <c r="AC27">
        <f t="shared" si="16"/>
        <v>1</v>
      </c>
      <c r="AF27">
        <v>65.025000000000006</v>
      </c>
      <c r="AG27">
        <v>25.010999999999999</v>
      </c>
      <c r="AH27">
        <v>18.981999999999999</v>
      </c>
      <c r="AI27">
        <v>232.53299999999999</v>
      </c>
      <c r="AJ27">
        <v>17</v>
      </c>
      <c r="AK27" t="str">
        <f t="shared" si="17"/>
        <v>OK</v>
      </c>
      <c r="AM27">
        <f t="shared" si="18"/>
        <v>1</v>
      </c>
      <c r="AO27">
        <f t="shared" si="6"/>
        <v>1</v>
      </c>
      <c r="AQ27" t="str">
        <f t="shared" si="19"/>
        <v/>
      </c>
    </row>
    <row r="28" spans="1:43" x14ac:dyDescent="0.3">
      <c r="A28">
        <v>18</v>
      </c>
      <c r="B28">
        <v>255519</v>
      </c>
      <c r="C28">
        <v>-1.4999999999999999E-4</v>
      </c>
      <c r="D28">
        <v>1.4999999999999999E-4</v>
      </c>
      <c r="E28">
        <v>0</v>
      </c>
      <c r="F28">
        <v>2.0000000000000002E-5</v>
      </c>
      <c r="G28">
        <v>1.1259999999999999E-2</v>
      </c>
      <c r="H28">
        <v>-1.125E-2</v>
      </c>
      <c r="I28">
        <v>-2.0200000000000001E-3</v>
      </c>
      <c r="J28">
        <v>2.0100000000000001E-3</v>
      </c>
      <c r="K28">
        <v>21.4</v>
      </c>
      <c r="L28">
        <v>1</v>
      </c>
      <c r="N28">
        <f t="shared" si="3"/>
        <v>-0.52725</v>
      </c>
      <c r="O28">
        <f t="shared" si="4"/>
        <v>-3.5150000000000001E-2</v>
      </c>
      <c r="P28">
        <f t="shared" si="5"/>
        <v>39.561324999999997</v>
      </c>
      <c r="Q28">
        <f t="shared" si="7"/>
        <v>39.564853896363942</v>
      </c>
      <c r="R28">
        <f t="shared" si="8"/>
        <v>1</v>
      </c>
      <c r="T28" s="1">
        <f t="shared" si="9"/>
        <v>0.76525385711820171</v>
      </c>
      <c r="U28" s="1">
        <f t="shared" si="10"/>
        <v>-0.76355914151681559</v>
      </c>
      <c r="V28" s="1">
        <f t="shared" si="11"/>
        <v>-5.0906943079740231E-2</v>
      </c>
      <c r="W28">
        <f t="shared" si="12"/>
        <v>1</v>
      </c>
      <c r="Y28" s="2">
        <f t="shared" si="13"/>
        <v>1.3077722907709355</v>
      </c>
      <c r="Z28">
        <f t="shared" si="14"/>
        <v>1</v>
      </c>
      <c r="AB28" s="8">
        <f t="shared" si="15"/>
        <v>4.9627791563275556E-3</v>
      </c>
      <c r="AC28">
        <f t="shared" si="16"/>
        <v>1</v>
      </c>
      <c r="AF28">
        <v>65.022000000000006</v>
      </c>
      <c r="AG28">
        <v>25.01</v>
      </c>
      <c r="AH28">
        <v>18.984999999999999</v>
      </c>
      <c r="AI28">
        <v>232.34800000000001</v>
      </c>
      <c r="AJ28">
        <v>18</v>
      </c>
      <c r="AK28" t="str">
        <f t="shared" si="17"/>
        <v>OK</v>
      </c>
      <c r="AM28">
        <f t="shared" si="18"/>
        <v>1</v>
      </c>
      <c r="AO28">
        <f t="shared" si="6"/>
        <v>1</v>
      </c>
      <c r="AQ28" t="str">
        <f t="shared" si="19"/>
        <v/>
      </c>
    </row>
    <row r="29" spans="1:43" x14ac:dyDescent="0.3">
      <c r="A29">
        <v>19</v>
      </c>
      <c r="B29">
        <v>255519</v>
      </c>
      <c r="C29">
        <v>1.0000000000000001E-5</v>
      </c>
      <c r="D29">
        <v>-3.0000000000000001E-5</v>
      </c>
      <c r="E29">
        <v>0</v>
      </c>
      <c r="F29">
        <v>-2.0000000000000002E-5</v>
      </c>
      <c r="G29">
        <v>1.1299999999999999E-2</v>
      </c>
      <c r="H29">
        <v>-1.129E-2</v>
      </c>
      <c r="I29">
        <v>-2.0200000000000001E-3</v>
      </c>
      <c r="J29">
        <v>2.0200000000000001E-3</v>
      </c>
      <c r="K29">
        <v>21.4</v>
      </c>
      <c r="L29">
        <v>1</v>
      </c>
      <c r="N29">
        <f t="shared" si="3"/>
        <v>7.0300000000000001E-2</v>
      </c>
      <c r="O29">
        <f t="shared" si="4"/>
        <v>3.5150000000000001E-2</v>
      </c>
      <c r="P29">
        <f t="shared" si="5"/>
        <v>39.701924999999996</v>
      </c>
      <c r="Q29">
        <f t="shared" si="7"/>
        <v>39.702002799835235</v>
      </c>
      <c r="R29">
        <f t="shared" si="8"/>
        <v>1</v>
      </c>
      <c r="T29" s="1">
        <f t="shared" si="9"/>
        <v>0.11342814559006698</v>
      </c>
      <c r="U29" s="1">
        <f t="shared" si="10"/>
        <v>0.10145324414734855</v>
      </c>
      <c r="V29" s="1">
        <f t="shared" si="11"/>
        <v>5.0726661835187606E-2</v>
      </c>
      <c r="W29">
        <f t="shared" si="12"/>
        <v>1</v>
      </c>
      <c r="Y29" s="2">
        <f t="shared" si="13"/>
        <v>1.3111600486863981</v>
      </c>
      <c r="Z29">
        <f t="shared" si="14"/>
        <v>1</v>
      </c>
      <c r="AB29" s="8">
        <f t="shared" si="15"/>
        <v>0</v>
      </c>
      <c r="AC29">
        <f t="shared" si="16"/>
        <v>1</v>
      </c>
      <c r="AF29">
        <v>64.998999999999995</v>
      </c>
      <c r="AG29">
        <v>25.007999999999999</v>
      </c>
      <c r="AH29">
        <v>19.001999999999999</v>
      </c>
      <c r="AI29">
        <v>232.55099999999999</v>
      </c>
      <c r="AJ29">
        <v>19</v>
      </c>
      <c r="AK29" t="str">
        <f t="shared" si="17"/>
        <v>OK</v>
      </c>
      <c r="AM29">
        <f t="shared" si="18"/>
        <v>1</v>
      </c>
      <c r="AO29">
        <f t="shared" si="6"/>
        <v>1</v>
      </c>
      <c r="AQ29" t="str">
        <f t="shared" si="19"/>
        <v/>
      </c>
    </row>
    <row r="30" spans="1:43" x14ac:dyDescent="0.3">
      <c r="A30">
        <v>20</v>
      </c>
      <c r="B30">
        <v>255519</v>
      </c>
      <c r="C30">
        <v>0</v>
      </c>
      <c r="D30">
        <v>-1.0000000000000001E-5</v>
      </c>
      <c r="E30">
        <v>2.0000000000000002E-5</v>
      </c>
      <c r="F30">
        <v>-2.0000000000000002E-5</v>
      </c>
      <c r="G30">
        <v>1.1310000000000001E-2</v>
      </c>
      <c r="H30">
        <v>-1.132E-2</v>
      </c>
      <c r="I30">
        <v>-2.0300000000000001E-3</v>
      </c>
      <c r="J30">
        <v>2.0200000000000001E-3</v>
      </c>
      <c r="K30">
        <v>21.4</v>
      </c>
      <c r="L30">
        <v>1</v>
      </c>
      <c r="N30">
        <f t="shared" si="3"/>
        <v>1.7575E-2</v>
      </c>
      <c r="O30">
        <f t="shared" si="4"/>
        <v>7.0300000000000001E-2</v>
      </c>
      <c r="P30">
        <f t="shared" si="5"/>
        <v>39.772224999999999</v>
      </c>
      <c r="Q30">
        <f t="shared" si="7"/>
        <v>39.772291012981007</v>
      </c>
      <c r="R30">
        <f t="shared" si="8"/>
        <v>1</v>
      </c>
      <c r="T30" s="1">
        <f t="shared" si="9"/>
        <v>0.10439075980186693</v>
      </c>
      <c r="U30" s="1">
        <f t="shared" si="10"/>
        <v>2.5318504544295302E-2</v>
      </c>
      <c r="V30" s="1">
        <f t="shared" si="11"/>
        <v>0.10127391929953916</v>
      </c>
      <c r="W30">
        <f t="shared" si="12"/>
        <v>1</v>
      </c>
      <c r="Y30" s="2">
        <f t="shared" si="13"/>
        <v>1.3142103342682796</v>
      </c>
      <c r="Z30">
        <f t="shared" si="14"/>
        <v>1</v>
      </c>
      <c r="AB30" s="8">
        <f t="shared" si="15"/>
        <v>4.9382716049382845E-3</v>
      </c>
      <c r="AC30">
        <f t="shared" si="16"/>
        <v>1</v>
      </c>
      <c r="AF30">
        <v>64.98</v>
      </c>
      <c r="AG30">
        <v>25.001999999999999</v>
      </c>
      <c r="AH30">
        <v>18.995000000000001</v>
      </c>
      <c r="AI30">
        <v>232.422</v>
      </c>
      <c r="AJ30">
        <v>20</v>
      </c>
      <c r="AK30" t="str">
        <f t="shared" si="17"/>
        <v>OK</v>
      </c>
      <c r="AM30">
        <f t="shared" si="18"/>
        <v>1</v>
      </c>
      <c r="AO30">
        <f t="shared" si="6"/>
        <v>1</v>
      </c>
      <c r="AQ30" t="str">
        <f t="shared" si="19"/>
        <v/>
      </c>
    </row>
    <row r="31" spans="1:43" x14ac:dyDescent="0.3">
      <c r="A31">
        <v>21</v>
      </c>
      <c r="B31">
        <v>255519</v>
      </c>
      <c r="C31">
        <v>-1.6000000000000001E-4</v>
      </c>
      <c r="D31">
        <v>1.3999999999999999E-4</v>
      </c>
      <c r="E31">
        <v>5.0000000000000002E-5</v>
      </c>
      <c r="F31">
        <v>-6.0000000000000002E-5</v>
      </c>
      <c r="G31">
        <v>1.128E-2</v>
      </c>
      <c r="H31">
        <v>-1.129E-2</v>
      </c>
      <c r="I31">
        <v>-2.0100000000000001E-3</v>
      </c>
      <c r="J31">
        <v>2.0300000000000001E-3</v>
      </c>
      <c r="K31">
        <v>21.4</v>
      </c>
      <c r="L31">
        <v>1</v>
      </c>
      <c r="N31">
        <f t="shared" si="3"/>
        <v>-0.52725</v>
      </c>
      <c r="O31">
        <f t="shared" si="4"/>
        <v>0.19332499999999997</v>
      </c>
      <c r="P31">
        <f t="shared" si="5"/>
        <v>39.666775000000001</v>
      </c>
      <c r="Q31">
        <f t="shared" si="7"/>
        <v>39.670750005750463</v>
      </c>
      <c r="R31">
        <f t="shared" si="8"/>
        <v>1</v>
      </c>
      <c r="T31" s="1">
        <f t="shared" si="9"/>
        <v>0.81110099037774352</v>
      </c>
      <c r="U31" s="1">
        <f t="shared" si="10"/>
        <v>-0.7615295382380306</v>
      </c>
      <c r="V31" s="1">
        <f t="shared" si="11"/>
        <v>0.27924172996625252</v>
      </c>
      <c r="W31">
        <f t="shared" si="12"/>
        <v>1</v>
      </c>
      <c r="Y31" s="2">
        <f t="shared" si="13"/>
        <v>1.3105336777380587</v>
      </c>
      <c r="Z31">
        <f t="shared" si="14"/>
        <v>1</v>
      </c>
      <c r="AB31" s="8">
        <f t="shared" si="15"/>
        <v>-9.9009900990099271E-3</v>
      </c>
      <c r="AC31">
        <f t="shared" si="16"/>
        <v>1</v>
      </c>
      <c r="AF31">
        <v>65.025999999999996</v>
      </c>
      <c r="AG31">
        <v>25.013999999999999</v>
      </c>
      <c r="AH31">
        <v>18.97</v>
      </c>
      <c r="AI31">
        <v>232.47900000000001</v>
      </c>
      <c r="AJ31">
        <v>21</v>
      </c>
      <c r="AK31" t="str">
        <f t="shared" si="17"/>
        <v>OK</v>
      </c>
      <c r="AM31">
        <f t="shared" si="18"/>
        <v>1</v>
      </c>
      <c r="AO31">
        <f t="shared" si="6"/>
        <v>1</v>
      </c>
      <c r="AQ31" t="str">
        <f t="shared" si="19"/>
        <v/>
      </c>
    </row>
    <row r="32" spans="1:43" x14ac:dyDescent="0.3">
      <c r="A32">
        <v>22</v>
      </c>
      <c r="B32">
        <v>255519</v>
      </c>
      <c r="C32">
        <v>1.3999999999999999E-4</v>
      </c>
      <c r="D32">
        <v>-1.6000000000000001E-4</v>
      </c>
      <c r="E32">
        <v>3.0000000000000001E-5</v>
      </c>
      <c r="F32">
        <v>-3.0000000000000001E-5</v>
      </c>
      <c r="G32">
        <v>1.1299999999999999E-2</v>
      </c>
      <c r="H32">
        <v>-1.1299999999999999E-2</v>
      </c>
      <c r="I32">
        <v>-2.0100000000000001E-3</v>
      </c>
      <c r="J32">
        <v>2.0300000000000001E-3</v>
      </c>
      <c r="K32">
        <v>21.4</v>
      </c>
      <c r="L32">
        <v>1</v>
      </c>
      <c r="N32">
        <f t="shared" si="3"/>
        <v>0.52725</v>
      </c>
      <c r="O32">
        <f t="shared" si="4"/>
        <v>0.10545</v>
      </c>
      <c r="P32">
        <f t="shared" si="5"/>
        <v>39.719499999999989</v>
      </c>
      <c r="Q32">
        <f t="shared" si="7"/>
        <v>39.723139258057124</v>
      </c>
      <c r="R32">
        <f t="shared" si="8"/>
        <v>1</v>
      </c>
      <c r="T32" s="1">
        <f t="shared" si="9"/>
        <v>0.77557819511565407</v>
      </c>
      <c r="U32" s="1">
        <f t="shared" si="10"/>
        <v>0.76051877713086646</v>
      </c>
      <c r="V32" s="1">
        <f t="shared" si="11"/>
        <v>0.15211233159465273</v>
      </c>
      <c r="W32">
        <f t="shared" si="12"/>
        <v>1</v>
      </c>
      <c r="Y32" s="2">
        <f t="shared" si="13"/>
        <v>1.3136770540593414</v>
      </c>
      <c r="Z32">
        <f t="shared" si="14"/>
        <v>1</v>
      </c>
      <c r="AB32" s="8">
        <f t="shared" si="15"/>
        <v>-9.9009900990099271E-3</v>
      </c>
      <c r="AC32">
        <f t="shared" si="16"/>
        <v>1</v>
      </c>
      <c r="AF32">
        <v>65.016999999999996</v>
      </c>
      <c r="AG32">
        <v>25.018999999999998</v>
      </c>
      <c r="AH32">
        <v>18.986999999999998</v>
      </c>
      <c r="AI32">
        <v>232.22900000000001</v>
      </c>
      <c r="AJ32">
        <v>22</v>
      </c>
      <c r="AK32" t="str">
        <f t="shared" si="17"/>
        <v>OK</v>
      </c>
      <c r="AM32">
        <f t="shared" si="18"/>
        <v>1</v>
      </c>
      <c r="AO32">
        <f t="shared" si="6"/>
        <v>1</v>
      </c>
      <c r="AQ32" t="str">
        <f t="shared" si="19"/>
        <v/>
      </c>
    </row>
    <row r="33" spans="1:43" x14ac:dyDescent="0.3">
      <c r="A33">
        <v>23</v>
      </c>
      <c r="B33">
        <v>255519</v>
      </c>
      <c r="C33">
        <v>-1.4999999999999999E-4</v>
      </c>
      <c r="D33">
        <v>1.4999999999999999E-4</v>
      </c>
      <c r="E33">
        <v>2.0000000000000002E-5</v>
      </c>
      <c r="F33">
        <v>-2.0000000000000002E-5</v>
      </c>
      <c r="G33">
        <v>1.132E-2</v>
      </c>
      <c r="H33">
        <v>-1.1299999999999999E-2</v>
      </c>
      <c r="I33">
        <v>-2.0300000000000001E-3</v>
      </c>
      <c r="J33">
        <v>2.0300000000000001E-3</v>
      </c>
      <c r="K33">
        <v>21.4</v>
      </c>
      <c r="L33">
        <v>1</v>
      </c>
      <c r="N33">
        <f t="shared" si="3"/>
        <v>-0.52725</v>
      </c>
      <c r="O33">
        <f t="shared" si="4"/>
        <v>7.0300000000000001E-2</v>
      </c>
      <c r="P33">
        <f t="shared" si="5"/>
        <v>39.754649999999998</v>
      </c>
      <c r="Q33">
        <f t="shared" si="7"/>
        <v>39.758208350917926</v>
      </c>
      <c r="R33">
        <f t="shared" si="8"/>
        <v>1</v>
      </c>
      <c r="T33" s="1">
        <f t="shared" si="9"/>
        <v>0.76657006242837522</v>
      </c>
      <c r="U33" s="1">
        <f t="shared" si="10"/>
        <v>-0.75984642561050708</v>
      </c>
      <c r="V33" s="1">
        <f t="shared" si="11"/>
        <v>0.10131869105383669</v>
      </c>
      <c r="W33">
        <f t="shared" si="12"/>
        <v>1</v>
      </c>
      <c r="Y33" s="2">
        <f t="shared" si="13"/>
        <v>1.3132025881698528</v>
      </c>
      <c r="Z33">
        <f t="shared" si="14"/>
        <v>1</v>
      </c>
      <c r="AB33" s="8">
        <f t="shared" si="15"/>
        <v>0</v>
      </c>
      <c r="AC33">
        <f t="shared" si="16"/>
        <v>1</v>
      </c>
      <c r="AF33">
        <v>65.03</v>
      </c>
      <c r="AG33">
        <v>25.010999999999999</v>
      </c>
      <c r="AH33">
        <v>18.988</v>
      </c>
      <c r="AI33">
        <v>232.518</v>
      </c>
      <c r="AJ33">
        <v>23</v>
      </c>
      <c r="AK33" t="str">
        <f t="shared" si="17"/>
        <v>OK</v>
      </c>
      <c r="AM33">
        <f t="shared" si="18"/>
        <v>1</v>
      </c>
      <c r="AO33">
        <f t="shared" si="6"/>
        <v>1</v>
      </c>
      <c r="AQ33" t="str">
        <f t="shared" si="19"/>
        <v/>
      </c>
    </row>
    <row r="34" spans="1:43" x14ac:dyDescent="0.3">
      <c r="A34">
        <v>24</v>
      </c>
      <c r="B34">
        <v>255519</v>
      </c>
      <c r="C34">
        <v>-1.7000000000000001E-4</v>
      </c>
      <c r="D34">
        <v>1.6000000000000001E-4</v>
      </c>
      <c r="E34">
        <v>0</v>
      </c>
      <c r="F34">
        <v>2.0000000000000002E-5</v>
      </c>
      <c r="G34">
        <v>1.128E-2</v>
      </c>
      <c r="H34">
        <v>-1.128E-2</v>
      </c>
      <c r="I34">
        <v>-2.0200000000000001E-3</v>
      </c>
      <c r="J34">
        <v>2.0200000000000001E-3</v>
      </c>
      <c r="K34">
        <v>21.4</v>
      </c>
      <c r="L34">
        <v>1</v>
      </c>
      <c r="N34">
        <f t="shared" si="3"/>
        <v>-0.57997499999999991</v>
      </c>
      <c r="O34">
        <f t="shared" si="4"/>
        <v>-3.5150000000000001E-2</v>
      </c>
      <c r="P34">
        <f t="shared" si="5"/>
        <v>39.649199999999993</v>
      </c>
      <c r="Q34">
        <f t="shared" si="7"/>
        <v>39.653457190554327</v>
      </c>
      <c r="R34">
        <f t="shared" si="8"/>
        <v>1</v>
      </c>
      <c r="T34" s="1">
        <f t="shared" si="9"/>
        <v>0.83958086525064413</v>
      </c>
      <c r="U34" s="1">
        <f t="shared" si="10"/>
        <v>-0.83804338957328672</v>
      </c>
      <c r="V34" s="1">
        <f t="shared" si="11"/>
        <v>-5.0794117467201673E-2</v>
      </c>
      <c r="W34">
        <f t="shared" si="12"/>
        <v>1</v>
      </c>
      <c r="Y34" s="2">
        <f t="shared" si="13"/>
        <v>1.3112596823215226</v>
      </c>
      <c r="Z34">
        <f t="shared" si="14"/>
        <v>1</v>
      </c>
      <c r="AB34" s="8">
        <f t="shared" si="15"/>
        <v>0</v>
      </c>
      <c r="AC34">
        <f t="shared" si="16"/>
        <v>1</v>
      </c>
      <c r="AF34">
        <v>65.025999999999996</v>
      </c>
      <c r="AG34">
        <v>25.007999999999999</v>
      </c>
      <c r="AH34">
        <v>18.978000000000002</v>
      </c>
      <c r="AI34">
        <v>232.249</v>
      </c>
      <c r="AJ34">
        <v>24</v>
      </c>
      <c r="AK34" t="str">
        <f t="shared" si="17"/>
        <v>OK</v>
      </c>
      <c r="AM34">
        <f t="shared" si="18"/>
        <v>1</v>
      </c>
      <c r="AO34">
        <f t="shared" si="6"/>
        <v>1</v>
      </c>
      <c r="AQ34" t="str">
        <f t="shared" si="19"/>
        <v/>
      </c>
    </row>
    <row r="35" spans="1:43" x14ac:dyDescent="0.3">
      <c r="A35">
        <v>25</v>
      </c>
      <c r="B35">
        <v>255519</v>
      </c>
      <c r="C35">
        <v>2.0000000000000002E-5</v>
      </c>
      <c r="D35">
        <v>-2.0000000000000002E-5</v>
      </c>
      <c r="E35">
        <v>-3.0000000000000001E-5</v>
      </c>
      <c r="F35">
        <v>0</v>
      </c>
      <c r="G35">
        <v>1.129E-2</v>
      </c>
      <c r="H35">
        <v>-1.132E-2</v>
      </c>
      <c r="I35">
        <v>-2E-3</v>
      </c>
      <c r="J35">
        <v>2.0300000000000001E-3</v>
      </c>
      <c r="K35">
        <v>21.6</v>
      </c>
      <c r="L35">
        <v>1</v>
      </c>
      <c r="N35">
        <f t="shared" si="3"/>
        <v>7.0300000000000001E-2</v>
      </c>
      <c r="O35">
        <f t="shared" si="4"/>
        <v>-5.2725000000000001E-2</v>
      </c>
      <c r="P35">
        <f t="shared" si="5"/>
        <v>39.737074999999997</v>
      </c>
      <c r="Q35">
        <f t="shared" si="7"/>
        <v>39.737172163746749</v>
      </c>
      <c r="R35">
        <f t="shared" si="8"/>
        <v>1</v>
      </c>
      <c r="T35" s="1">
        <f t="shared" si="9"/>
        <v>0.12670430365735136</v>
      </c>
      <c r="U35" s="1">
        <f t="shared" si="10"/>
        <v>0.10136350241150818</v>
      </c>
      <c r="V35" s="1">
        <f t="shared" si="11"/>
        <v>-7.6022661507691214E-2</v>
      </c>
      <c r="W35">
        <f t="shared" si="12"/>
        <v>1</v>
      </c>
      <c r="Y35" s="2">
        <f t="shared" si="13"/>
        <v>1.3128040282752376</v>
      </c>
      <c r="Z35">
        <f t="shared" si="14"/>
        <v>1</v>
      </c>
      <c r="AB35" s="8">
        <f t="shared" si="15"/>
        <v>-1.4888337468982667E-2</v>
      </c>
      <c r="AC35">
        <f t="shared" si="16"/>
        <v>1</v>
      </c>
      <c r="AF35">
        <v>65.013999999999996</v>
      </c>
      <c r="AG35">
        <v>25.006</v>
      </c>
      <c r="AH35">
        <v>18.986000000000001</v>
      </c>
      <c r="AI35">
        <v>232.505</v>
      </c>
      <c r="AJ35">
        <v>25</v>
      </c>
      <c r="AK35" t="str">
        <f t="shared" si="17"/>
        <v>OK</v>
      </c>
      <c r="AM35">
        <f t="shared" si="18"/>
        <v>1</v>
      </c>
      <c r="AO35">
        <f t="shared" si="6"/>
        <v>1</v>
      </c>
      <c r="AQ35" t="str">
        <f t="shared" si="19"/>
        <v/>
      </c>
    </row>
    <row r="36" spans="1:43" x14ac:dyDescent="0.3">
      <c r="A36">
        <v>26</v>
      </c>
      <c r="B36">
        <v>255519</v>
      </c>
      <c r="C36">
        <v>1.2E-4</v>
      </c>
      <c r="D36">
        <v>-1.6000000000000001E-4</v>
      </c>
      <c r="E36">
        <v>-1.0000000000000001E-5</v>
      </c>
      <c r="F36">
        <v>0</v>
      </c>
      <c r="G36">
        <v>1.132E-2</v>
      </c>
      <c r="H36">
        <v>-1.133E-2</v>
      </c>
      <c r="I36">
        <v>-2.0200000000000001E-3</v>
      </c>
      <c r="J36">
        <v>2.0400000000000001E-3</v>
      </c>
      <c r="K36">
        <v>21.6</v>
      </c>
      <c r="L36">
        <v>1</v>
      </c>
      <c r="N36">
        <f t="shared" si="3"/>
        <v>0.49210000000000004</v>
      </c>
      <c r="O36">
        <f t="shared" si="4"/>
        <v>-1.7575E-2</v>
      </c>
      <c r="P36">
        <f t="shared" si="5"/>
        <v>39.807374999999993</v>
      </c>
      <c r="Q36">
        <f t="shared" si="7"/>
        <v>39.810420440900259</v>
      </c>
      <c r="R36">
        <f t="shared" si="8"/>
        <v>1</v>
      </c>
      <c r="T36" s="1">
        <f t="shared" si="9"/>
        <v>0.70870762398873144</v>
      </c>
      <c r="U36" s="1">
        <f t="shared" si="10"/>
        <v>0.70825612001992033</v>
      </c>
      <c r="V36" s="1">
        <f t="shared" si="11"/>
        <v>-2.5296148251798413E-2</v>
      </c>
      <c r="W36">
        <f t="shared" si="12"/>
        <v>1</v>
      </c>
      <c r="Y36" s="2">
        <f t="shared" si="13"/>
        <v>1.3147885186692234</v>
      </c>
      <c r="Z36">
        <f t="shared" si="14"/>
        <v>1</v>
      </c>
      <c r="AB36" s="8">
        <f t="shared" si="15"/>
        <v>-9.8522167487684973E-3</v>
      </c>
      <c r="AC36">
        <f t="shared" si="16"/>
        <v>1</v>
      </c>
      <c r="AF36">
        <v>65.025999999999996</v>
      </c>
      <c r="AG36">
        <v>25.007999999999999</v>
      </c>
      <c r="AH36">
        <v>18.986999999999998</v>
      </c>
      <c r="AI36">
        <v>232.58199999999999</v>
      </c>
      <c r="AJ36">
        <v>26</v>
      </c>
      <c r="AK36" t="str">
        <f t="shared" si="17"/>
        <v>OK</v>
      </c>
      <c r="AM36">
        <f t="shared" si="18"/>
        <v>1</v>
      </c>
      <c r="AO36">
        <f t="shared" si="6"/>
        <v>1</v>
      </c>
      <c r="AQ36" t="str">
        <f t="shared" si="19"/>
        <v/>
      </c>
    </row>
    <row r="37" spans="1:43" x14ac:dyDescent="0.3">
      <c r="A37">
        <v>27</v>
      </c>
      <c r="B37">
        <v>255519</v>
      </c>
      <c r="C37">
        <v>4.0000000000000003E-5</v>
      </c>
      <c r="D37">
        <v>-6.9999999999999994E-5</v>
      </c>
      <c r="E37">
        <v>0</v>
      </c>
      <c r="F37">
        <v>2.0000000000000002E-5</v>
      </c>
      <c r="G37">
        <v>1.1270000000000001E-2</v>
      </c>
      <c r="H37">
        <v>-1.128E-2</v>
      </c>
      <c r="I37">
        <v>-2.0100000000000001E-3</v>
      </c>
      <c r="J37">
        <v>2.0200000000000001E-3</v>
      </c>
      <c r="K37">
        <v>21.6</v>
      </c>
      <c r="L37">
        <v>1</v>
      </c>
      <c r="N37">
        <f t="shared" si="3"/>
        <v>0.19332499999999997</v>
      </c>
      <c r="O37">
        <f t="shared" si="4"/>
        <v>-3.5150000000000001E-2</v>
      </c>
      <c r="P37">
        <f t="shared" si="5"/>
        <v>39.631625</v>
      </c>
      <c r="Q37">
        <f t="shared" si="7"/>
        <v>39.632112108979882</v>
      </c>
      <c r="R37">
        <f t="shared" si="8"/>
        <v>1</v>
      </c>
      <c r="T37" s="1">
        <f t="shared" si="9"/>
        <v>0.28407141471876995</v>
      </c>
      <c r="U37" s="1">
        <f t="shared" si="10"/>
        <v>0.27948939054474353</v>
      </c>
      <c r="V37" s="1">
        <f t="shared" si="11"/>
        <v>-5.0816642562916035E-2</v>
      </c>
      <c r="W37">
        <f t="shared" si="12"/>
        <v>1</v>
      </c>
      <c r="Y37" s="2">
        <f t="shared" si="13"/>
        <v>1.3091642197670001</v>
      </c>
      <c r="Z37">
        <f t="shared" si="14"/>
        <v>1</v>
      </c>
      <c r="AB37" s="8">
        <f t="shared" si="15"/>
        <v>-4.9627791563275556E-3</v>
      </c>
      <c r="AC37">
        <f t="shared" si="16"/>
        <v>1</v>
      </c>
      <c r="AF37">
        <v>65.03</v>
      </c>
      <c r="AG37">
        <v>25.004000000000001</v>
      </c>
      <c r="AH37">
        <v>18.981000000000002</v>
      </c>
      <c r="AI37">
        <v>232.535</v>
      </c>
      <c r="AJ37">
        <v>27</v>
      </c>
      <c r="AK37" t="str">
        <f t="shared" si="17"/>
        <v>OK</v>
      </c>
      <c r="AM37">
        <f t="shared" si="18"/>
        <v>1</v>
      </c>
      <c r="AO37">
        <f t="shared" si="6"/>
        <v>1</v>
      </c>
      <c r="AQ37" t="str">
        <f t="shared" si="19"/>
        <v/>
      </c>
    </row>
    <row r="38" spans="1:43" x14ac:dyDescent="0.3">
      <c r="A38">
        <v>28</v>
      </c>
      <c r="B38">
        <v>255519</v>
      </c>
      <c r="C38">
        <v>-1.8000000000000001E-4</v>
      </c>
      <c r="D38">
        <v>1.6000000000000001E-4</v>
      </c>
      <c r="E38">
        <v>5.0000000000000002E-5</v>
      </c>
      <c r="F38">
        <v>-6.0000000000000002E-5</v>
      </c>
      <c r="G38">
        <v>1.1299999999999999E-2</v>
      </c>
      <c r="H38">
        <v>-1.1299999999999999E-2</v>
      </c>
      <c r="I38">
        <v>-2.0200000000000001E-3</v>
      </c>
      <c r="J38">
        <v>2.0300000000000001E-3</v>
      </c>
      <c r="K38">
        <v>21.6</v>
      </c>
      <c r="L38">
        <v>1</v>
      </c>
      <c r="N38">
        <f t="shared" si="3"/>
        <v>-0.59755000000000003</v>
      </c>
      <c r="O38">
        <f t="shared" si="4"/>
        <v>0.19332499999999997</v>
      </c>
      <c r="P38">
        <f t="shared" si="5"/>
        <v>39.719499999999989</v>
      </c>
      <c r="Q38">
        <f t="shared" si="7"/>
        <v>39.72446501600902</v>
      </c>
      <c r="R38">
        <f t="shared" si="8"/>
        <v>1</v>
      </c>
      <c r="T38" s="1">
        <f t="shared" si="9"/>
        <v>0.90588579946404191</v>
      </c>
      <c r="U38" s="1">
        <f t="shared" si="10"/>
        <v>-0.86190688314973551</v>
      </c>
      <c r="V38" s="1">
        <f t="shared" si="11"/>
        <v>0.27887106096147379</v>
      </c>
      <c r="W38">
        <f t="shared" si="12"/>
        <v>1</v>
      </c>
      <c r="Y38" s="2">
        <f t="shared" si="13"/>
        <v>1.3123277769824686</v>
      </c>
      <c r="Z38">
        <f t="shared" si="14"/>
        <v>1</v>
      </c>
      <c r="AB38" s="8">
        <f t="shared" si="15"/>
        <v>-4.9382716049382845E-3</v>
      </c>
      <c r="AC38">
        <f t="shared" si="16"/>
        <v>1</v>
      </c>
      <c r="AF38">
        <v>65.022999999999996</v>
      </c>
      <c r="AG38">
        <v>25.009</v>
      </c>
      <c r="AH38">
        <v>18.983000000000001</v>
      </c>
      <c r="AI38">
        <v>232.51499999999999</v>
      </c>
      <c r="AJ38">
        <v>28</v>
      </c>
      <c r="AK38" t="str">
        <f t="shared" si="17"/>
        <v>OK</v>
      </c>
      <c r="AM38">
        <f t="shared" si="18"/>
        <v>1</v>
      </c>
      <c r="AO38">
        <f t="shared" si="6"/>
        <v>1</v>
      </c>
      <c r="AQ38" t="str">
        <f t="shared" si="19"/>
        <v/>
      </c>
    </row>
    <row r="39" spans="1:43" x14ac:dyDescent="0.3">
      <c r="A39">
        <v>29</v>
      </c>
      <c r="B39">
        <v>255519</v>
      </c>
      <c r="C39">
        <v>-1.7000000000000001E-4</v>
      </c>
      <c r="D39">
        <v>1.3999999999999999E-4</v>
      </c>
      <c r="E39">
        <v>1.0000000000000001E-5</v>
      </c>
      <c r="F39">
        <v>0</v>
      </c>
      <c r="G39">
        <v>1.132E-2</v>
      </c>
      <c r="H39">
        <v>-1.1310000000000001E-2</v>
      </c>
      <c r="I39">
        <v>-2.0100000000000001E-3</v>
      </c>
      <c r="J39">
        <v>2.0400000000000001E-3</v>
      </c>
      <c r="K39">
        <v>21.6</v>
      </c>
      <c r="L39">
        <v>1</v>
      </c>
      <c r="N39">
        <f t="shared" si="3"/>
        <v>-0.544825</v>
      </c>
      <c r="O39">
        <f t="shared" si="4"/>
        <v>1.7575E-2</v>
      </c>
      <c r="P39">
        <f t="shared" si="5"/>
        <v>39.772224999999999</v>
      </c>
      <c r="Q39">
        <f t="shared" si="7"/>
        <v>39.77596038578924</v>
      </c>
      <c r="R39">
        <f t="shared" si="8"/>
        <v>1</v>
      </c>
      <c r="T39" s="1">
        <f t="shared" si="9"/>
        <v>0.78523278318033518</v>
      </c>
      <c r="U39" s="1">
        <f t="shared" si="10"/>
        <v>-0.78482460299188839</v>
      </c>
      <c r="V39" s="1">
        <f t="shared" si="11"/>
        <v>2.5318504544295302E-2</v>
      </c>
      <c r="W39">
        <f t="shared" si="12"/>
        <v>1</v>
      </c>
      <c r="Y39" s="2">
        <f t="shared" si="13"/>
        <v>1.3146961661104213</v>
      </c>
      <c r="Z39">
        <f t="shared" si="14"/>
        <v>1</v>
      </c>
      <c r="AB39" s="8">
        <f t="shared" si="15"/>
        <v>-1.4814814814814855E-2</v>
      </c>
      <c r="AC39">
        <f t="shared" si="16"/>
        <v>1</v>
      </c>
      <c r="AF39">
        <v>65.028999999999996</v>
      </c>
      <c r="AG39">
        <v>25.010999999999999</v>
      </c>
      <c r="AH39">
        <v>18.981000000000002</v>
      </c>
      <c r="AI39">
        <v>232.39699999999999</v>
      </c>
      <c r="AJ39">
        <v>29</v>
      </c>
      <c r="AK39" t="str">
        <f t="shared" si="17"/>
        <v>OK</v>
      </c>
      <c r="AM39">
        <f t="shared" si="18"/>
        <v>1</v>
      </c>
      <c r="AO39">
        <f t="shared" si="6"/>
        <v>1</v>
      </c>
      <c r="AQ39" t="str">
        <f t="shared" si="19"/>
        <v/>
      </c>
    </row>
    <row r="40" spans="1:43" x14ac:dyDescent="0.3">
      <c r="A40">
        <v>30</v>
      </c>
      <c r="B40">
        <v>255519</v>
      </c>
      <c r="C40">
        <v>-1.7000000000000001E-4</v>
      </c>
      <c r="D40">
        <v>1.6000000000000001E-4</v>
      </c>
      <c r="E40">
        <v>2.0000000000000002E-5</v>
      </c>
      <c r="F40">
        <v>-3.0000000000000001E-5</v>
      </c>
      <c r="G40">
        <v>1.128E-2</v>
      </c>
      <c r="H40">
        <v>-1.1270000000000001E-2</v>
      </c>
      <c r="I40">
        <v>-2.0200000000000001E-3</v>
      </c>
      <c r="J40">
        <v>2.0200000000000001E-3</v>
      </c>
      <c r="K40">
        <v>21.5</v>
      </c>
      <c r="L40">
        <v>1</v>
      </c>
      <c r="N40">
        <f t="shared" si="3"/>
        <v>-0.57997499999999991</v>
      </c>
      <c r="O40">
        <f t="shared" si="4"/>
        <v>8.7874999999999995E-2</v>
      </c>
      <c r="P40">
        <f t="shared" si="5"/>
        <v>39.631625</v>
      </c>
      <c r="Q40">
        <f t="shared" si="7"/>
        <v>39.635965904174391</v>
      </c>
      <c r="R40">
        <f t="shared" si="8"/>
        <v>1</v>
      </c>
      <c r="T40" s="1">
        <f t="shared" si="9"/>
        <v>0.84798265738217637</v>
      </c>
      <c r="U40" s="1">
        <f t="shared" si="10"/>
        <v>-0.83841497440211976</v>
      </c>
      <c r="V40" s="1">
        <f t="shared" si="11"/>
        <v>0.12704143152350186</v>
      </c>
      <c r="W40">
        <f t="shared" si="12"/>
        <v>1</v>
      </c>
      <c r="Y40" s="2">
        <f t="shared" si="13"/>
        <v>1.3087470139715405</v>
      </c>
      <c r="Z40">
        <f t="shared" si="14"/>
        <v>1</v>
      </c>
      <c r="AB40" s="8">
        <f t="shared" si="15"/>
        <v>0</v>
      </c>
      <c r="AC40">
        <f t="shared" si="16"/>
        <v>1</v>
      </c>
      <c r="AF40">
        <v>65.022000000000006</v>
      </c>
      <c r="AG40">
        <v>25.007999999999999</v>
      </c>
      <c r="AH40">
        <v>18.984999999999999</v>
      </c>
      <c r="AI40">
        <v>232.61199999999999</v>
      </c>
      <c r="AJ40">
        <v>30</v>
      </c>
      <c r="AK40" t="str">
        <f t="shared" si="17"/>
        <v>OK</v>
      </c>
      <c r="AM40">
        <f t="shared" si="18"/>
        <v>1</v>
      </c>
      <c r="AO40">
        <f t="shared" si="6"/>
        <v>1</v>
      </c>
      <c r="AQ40" t="str">
        <f t="shared" si="19"/>
        <v/>
      </c>
    </row>
    <row r="41" spans="1:43" x14ac:dyDescent="0.3">
      <c r="A41">
        <v>31</v>
      </c>
      <c r="B41">
        <v>255519</v>
      </c>
      <c r="C41">
        <v>1.2E-4</v>
      </c>
      <c r="D41">
        <v>-1.3999999999999999E-4</v>
      </c>
      <c r="E41">
        <v>0</v>
      </c>
      <c r="F41">
        <v>-2.0000000000000002E-5</v>
      </c>
      <c r="G41">
        <v>1.1310000000000001E-2</v>
      </c>
      <c r="H41">
        <v>-1.1299999999999999E-2</v>
      </c>
      <c r="I41">
        <v>-2.0300000000000001E-3</v>
      </c>
      <c r="J41">
        <v>2.0200000000000001E-3</v>
      </c>
      <c r="K41">
        <v>21.5</v>
      </c>
      <c r="L41">
        <v>1</v>
      </c>
      <c r="N41">
        <f t="shared" si="3"/>
        <v>0.45694999999999997</v>
      </c>
      <c r="O41">
        <f t="shared" si="4"/>
        <v>3.5150000000000001E-2</v>
      </c>
      <c r="P41">
        <f t="shared" si="5"/>
        <v>39.737074999999997</v>
      </c>
      <c r="Q41">
        <f t="shared" si="7"/>
        <v>39.739717769262342</v>
      </c>
      <c r="R41">
        <f t="shared" si="8"/>
        <v>1</v>
      </c>
      <c r="T41" s="1">
        <f t="shared" si="9"/>
        <v>0.6607805807703433</v>
      </c>
      <c r="U41" s="1">
        <f t="shared" si="10"/>
        <v>0.65883441380517194</v>
      </c>
      <c r="V41" s="1">
        <f t="shared" si="11"/>
        <v>5.0681790861846036E-2</v>
      </c>
      <c r="W41">
        <f t="shared" si="12"/>
        <v>1</v>
      </c>
      <c r="Y41" s="2">
        <f t="shared" si="13"/>
        <v>1.3121615332979482</v>
      </c>
      <c r="Z41">
        <f t="shared" si="14"/>
        <v>1</v>
      </c>
      <c r="AB41" s="8">
        <f t="shared" si="15"/>
        <v>4.9382716049382845E-3</v>
      </c>
      <c r="AC41">
        <f t="shared" si="16"/>
        <v>1</v>
      </c>
      <c r="AF41">
        <v>65.025000000000006</v>
      </c>
      <c r="AG41">
        <v>25.015999999999998</v>
      </c>
      <c r="AH41">
        <v>18.989000000000001</v>
      </c>
      <c r="AI41">
        <v>232.614</v>
      </c>
      <c r="AJ41">
        <v>31</v>
      </c>
      <c r="AK41" t="str">
        <f t="shared" si="17"/>
        <v>OK</v>
      </c>
      <c r="AM41">
        <f t="shared" si="18"/>
        <v>1</v>
      </c>
      <c r="AO41">
        <f t="shared" si="6"/>
        <v>1</v>
      </c>
      <c r="AQ41" t="str">
        <f t="shared" si="19"/>
        <v/>
      </c>
    </row>
    <row r="42" spans="1:43" x14ac:dyDescent="0.3">
      <c r="A42">
        <v>32</v>
      </c>
      <c r="B42">
        <v>255519</v>
      </c>
      <c r="C42">
        <v>-1.3999999999999999E-4</v>
      </c>
      <c r="D42">
        <v>1.2E-4</v>
      </c>
      <c r="E42">
        <v>-5.0000000000000002E-5</v>
      </c>
      <c r="F42">
        <v>4.0000000000000003E-5</v>
      </c>
      <c r="G42">
        <v>1.1310000000000001E-2</v>
      </c>
      <c r="H42">
        <v>-1.133E-2</v>
      </c>
      <c r="I42">
        <v>-2.0200000000000001E-3</v>
      </c>
      <c r="J42">
        <v>2.0400000000000001E-3</v>
      </c>
      <c r="K42">
        <v>21.5</v>
      </c>
      <c r="L42">
        <v>1</v>
      </c>
      <c r="N42">
        <f t="shared" si="3"/>
        <v>-0.45694999999999997</v>
      </c>
      <c r="O42">
        <f t="shared" si="4"/>
        <v>-0.15817499999999998</v>
      </c>
      <c r="P42">
        <f t="shared" si="5"/>
        <v>39.7898</v>
      </c>
      <c r="Q42">
        <f t="shared" si="7"/>
        <v>39.792738114800855</v>
      </c>
      <c r="R42">
        <f t="shared" si="8"/>
        <v>1</v>
      </c>
      <c r="T42" s="1">
        <f t="shared" si="9"/>
        <v>0.69626212477001559</v>
      </c>
      <c r="U42" s="1">
        <f t="shared" si="10"/>
        <v>-0.65796147680610662</v>
      </c>
      <c r="V42" s="1">
        <f t="shared" si="11"/>
        <v>-0.22776470819521075</v>
      </c>
      <c r="W42">
        <f t="shared" si="12"/>
        <v>1</v>
      </c>
      <c r="Y42" s="2">
        <f t="shared" si="13"/>
        <v>1.3153371635491102</v>
      </c>
      <c r="Z42">
        <f t="shared" si="14"/>
        <v>1</v>
      </c>
      <c r="AB42" s="8">
        <f t="shared" si="15"/>
        <v>-9.8522167487684973E-3</v>
      </c>
      <c r="AC42">
        <f t="shared" si="16"/>
        <v>1</v>
      </c>
      <c r="AF42">
        <v>65.018000000000001</v>
      </c>
      <c r="AG42">
        <v>25.013000000000002</v>
      </c>
      <c r="AH42">
        <v>18.971</v>
      </c>
      <c r="AI42">
        <v>232.36199999999999</v>
      </c>
      <c r="AJ42">
        <v>32</v>
      </c>
      <c r="AK42" t="str">
        <f t="shared" si="17"/>
        <v>OK</v>
      </c>
      <c r="AM42">
        <f t="shared" si="18"/>
        <v>1</v>
      </c>
      <c r="AO42">
        <f t="shared" si="6"/>
        <v>1</v>
      </c>
      <c r="AQ42" t="str">
        <f t="shared" si="19"/>
        <v/>
      </c>
    </row>
    <row r="43" spans="1:43" x14ac:dyDescent="0.3">
      <c r="A43">
        <v>33</v>
      </c>
      <c r="B43">
        <v>255519</v>
      </c>
      <c r="C43">
        <v>1.2E-4</v>
      </c>
      <c r="D43">
        <v>-1.3999999999999999E-4</v>
      </c>
      <c r="E43">
        <v>3.0000000000000001E-5</v>
      </c>
      <c r="F43">
        <v>-6.0000000000000002E-5</v>
      </c>
      <c r="G43">
        <v>1.128E-2</v>
      </c>
      <c r="H43">
        <v>-1.1299999999999999E-2</v>
      </c>
      <c r="I43">
        <v>-2.0200000000000001E-3</v>
      </c>
      <c r="J43">
        <v>2.0300000000000001E-3</v>
      </c>
      <c r="K43">
        <v>21.5</v>
      </c>
      <c r="L43">
        <v>1</v>
      </c>
      <c r="N43">
        <f t="shared" si="3"/>
        <v>0.45694999999999997</v>
      </c>
      <c r="O43">
        <f t="shared" si="4"/>
        <v>0.15817499999999998</v>
      </c>
      <c r="P43">
        <f t="shared" si="5"/>
        <v>39.684349999999995</v>
      </c>
      <c r="Q43">
        <f t="shared" si="7"/>
        <v>39.687295921435926</v>
      </c>
      <c r="R43">
        <f t="shared" si="8"/>
        <v>1</v>
      </c>
      <c r="T43" s="1">
        <f t="shared" si="9"/>
        <v>0.69811206270024373</v>
      </c>
      <c r="U43" s="1">
        <f t="shared" si="10"/>
        <v>0.6597096700817261</v>
      </c>
      <c r="V43" s="1">
        <f t="shared" si="11"/>
        <v>0.228369922453278</v>
      </c>
      <c r="W43">
        <f t="shared" si="12"/>
        <v>1</v>
      </c>
      <c r="Y43" s="2">
        <f t="shared" si="13"/>
        <v>1.3100589164182701</v>
      </c>
      <c r="Z43">
        <f t="shared" si="14"/>
        <v>1</v>
      </c>
      <c r="AB43" s="8">
        <f t="shared" si="15"/>
        <v>-4.9382716049382845E-3</v>
      </c>
      <c r="AC43">
        <f t="shared" si="16"/>
        <v>1</v>
      </c>
      <c r="AF43">
        <v>65.027000000000001</v>
      </c>
      <c r="AG43">
        <v>25.01</v>
      </c>
      <c r="AH43">
        <v>18.989999999999998</v>
      </c>
      <c r="AI43">
        <v>232.68</v>
      </c>
      <c r="AJ43">
        <v>33</v>
      </c>
      <c r="AK43" t="str">
        <f t="shared" si="17"/>
        <v>OK</v>
      </c>
      <c r="AM43">
        <f t="shared" si="18"/>
        <v>1</v>
      </c>
      <c r="AO43">
        <f t="shared" si="6"/>
        <v>1</v>
      </c>
      <c r="AQ43" t="str">
        <f t="shared" si="19"/>
        <v/>
      </c>
    </row>
    <row r="44" spans="1:43" x14ac:dyDescent="0.3">
      <c r="A44" s="11"/>
      <c r="T44" s="1"/>
      <c r="U44" s="1"/>
      <c r="V44" s="1"/>
      <c r="Y44" s="2"/>
      <c r="AB44" s="8"/>
      <c r="AJ44" s="11"/>
    </row>
    <row r="45" spans="1:43" x14ac:dyDescent="0.3">
      <c r="A45" s="11"/>
      <c r="S45" t="s">
        <v>59</v>
      </c>
      <c r="T45" s="1">
        <f>AVERAGE(T$11:T$43)</f>
        <v>0.54010210768765909</v>
      </c>
      <c r="U45" s="1">
        <f t="shared" ref="U45:V45" si="20">AVERAGE(U$11:U$43)</f>
        <v>-0.10779480312158476</v>
      </c>
      <c r="V45" s="1">
        <f t="shared" si="20"/>
        <v>4.5351468000551773E-2</v>
      </c>
      <c r="Y45" s="2">
        <f t="shared" ref="Y45" si="21">AVERAGE(Y$11:Y$43)</f>
        <v>1.3122726902710564</v>
      </c>
      <c r="AB45" s="8"/>
      <c r="AE45" t="s">
        <v>59</v>
      </c>
      <c r="AF45" s="1">
        <f>AVERAGE(AF$11:AF$43)</f>
        <v>65.020575757575756</v>
      </c>
      <c r="AG45" s="1">
        <f t="shared" ref="AG45:AI45" si="22">AVERAGE(AG$11:AG$43)</f>
        <v>25.009090909090911</v>
      </c>
      <c r="AH45" s="1">
        <f t="shared" si="22"/>
        <v>18.987606060606062</v>
      </c>
      <c r="AI45" s="1">
        <f t="shared" si="22"/>
        <v>232.4546666666667</v>
      </c>
      <c r="AJ45" s="11"/>
    </row>
    <row r="46" spans="1:43" x14ac:dyDescent="0.3">
      <c r="A46" s="11"/>
      <c r="S46" t="s">
        <v>60</v>
      </c>
      <c r="T46" s="1">
        <f>STDEV(T$11:T$43)</f>
        <v>0.26422474723324901</v>
      </c>
      <c r="U46" s="1">
        <f t="shared" ref="U46:V46" si="23">STDEV(U$11:U$43)</f>
        <v>0.57401001320376965</v>
      </c>
      <c r="V46" s="1">
        <f t="shared" si="23"/>
        <v>0.16447717214191765</v>
      </c>
      <c r="Y46" s="2">
        <f t="shared" ref="Y46" si="24">STDEV(Y$11:Y$43)</f>
        <v>2.177307867722347E-3</v>
      </c>
      <c r="AB46" s="8"/>
      <c r="AE46" t="s">
        <v>60</v>
      </c>
      <c r="AF46" s="1">
        <f>STDEV(AF$11:AF$43)</f>
        <v>1.1412795185203715E-2</v>
      </c>
      <c r="AG46" s="1">
        <f t="shared" ref="AG46:AI46" si="25">STDEV(AG$11:AG$43)</f>
        <v>6.4000177556569823E-3</v>
      </c>
      <c r="AH46" s="1">
        <f t="shared" si="25"/>
        <v>7.2970002138695086E-3</v>
      </c>
      <c r="AI46" s="1">
        <f t="shared" si="25"/>
        <v>0.12872855808508751</v>
      </c>
      <c r="AJ46" s="11"/>
    </row>
    <row r="47" spans="1:43" x14ac:dyDescent="0.3">
      <c r="A47" s="11"/>
      <c r="S47" t="s">
        <v>19</v>
      </c>
      <c r="T47" s="1">
        <f>MIN(T$11:T$43)</f>
        <v>5.6663961102540072E-2</v>
      </c>
      <c r="U47" s="1">
        <f t="shared" ref="U47:V47" si="26">MIN(U$11:U$43)</f>
        <v>-0.86190688314973551</v>
      </c>
      <c r="V47" s="1">
        <f t="shared" si="26"/>
        <v>-0.22776470819521075</v>
      </c>
      <c r="Y47" s="2">
        <f t="shared" ref="Y47" si="27">MIN(Y$11:Y$43)</f>
        <v>1.3077722907709355</v>
      </c>
      <c r="AB47" s="8"/>
      <c r="AE47" t="s">
        <v>19</v>
      </c>
      <c r="AF47" s="1">
        <f>MIN(AF$11:AF$43)</f>
        <v>64.98</v>
      </c>
      <c r="AG47" s="1">
        <f t="shared" ref="AG47:AI47" si="28">MIN(AG$11:AG$43)</f>
        <v>24.988</v>
      </c>
      <c r="AH47" s="1">
        <f t="shared" si="28"/>
        <v>18.97</v>
      </c>
      <c r="AI47" s="1">
        <f t="shared" si="28"/>
        <v>232.209</v>
      </c>
      <c r="AJ47" s="11"/>
    </row>
    <row r="48" spans="1:43" x14ac:dyDescent="0.3">
      <c r="A48" s="11"/>
      <c r="S48" t="s">
        <v>20</v>
      </c>
      <c r="T48" s="1">
        <f>MAX(T$11:T$43)</f>
        <v>0.90588579946404191</v>
      </c>
      <c r="U48" s="1">
        <f t="shared" ref="U48:V48" si="29">MAX(U$11:U$43)</f>
        <v>0.76051877713086646</v>
      </c>
      <c r="V48" s="1">
        <f t="shared" si="29"/>
        <v>0.3812883787880243</v>
      </c>
      <c r="Y48" s="2">
        <f t="shared" ref="Y48" si="30">MAX(Y$11:Y$43)</f>
        <v>1.3170195589522975</v>
      </c>
      <c r="AB48" s="8"/>
      <c r="AE48" t="s">
        <v>20</v>
      </c>
      <c r="AF48" s="1">
        <f>MAX(AF$11:AF$43)</f>
        <v>65.034000000000006</v>
      </c>
      <c r="AG48" s="1">
        <f t="shared" ref="AG48:AI48" si="31">MAX(AG$11:AG$43)</f>
        <v>25.021000000000001</v>
      </c>
      <c r="AH48" s="1">
        <f t="shared" si="31"/>
        <v>19.003</v>
      </c>
      <c r="AI48" s="1">
        <f t="shared" si="31"/>
        <v>232.68</v>
      </c>
      <c r="AJ48" s="11"/>
    </row>
    <row r="49" spans="1:36" x14ac:dyDescent="0.3">
      <c r="A49" s="11"/>
      <c r="T49" s="1"/>
      <c r="U49" s="1"/>
      <c r="V49" s="1"/>
      <c r="Y49" s="6">
        <f>Y47/$Y$45-1</f>
        <v>-3.4294697538751473E-3</v>
      </c>
      <c r="AB49" s="8"/>
      <c r="AF49" s="16">
        <f t="shared" ref="AF49:AH49" si="32">AF47/AF45-1</f>
        <v>-6.2404488276202041E-4</v>
      </c>
      <c r="AG49" s="16">
        <f t="shared" si="32"/>
        <v>-8.4332969829159499E-4</v>
      </c>
      <c r="AH49" s="16">
        <f t="shared" si="32"/>
        <v>-9.2723961882645867E-4</v>
      </c>
      <c r="AI49" s="16">
        <f>AI47/AI45-1</f>
        <v>-1.0568368886264556E-3</v>
      </c>
      <c r="AJ49" s="11"/>
    </row>
    <row r="50" spans="1:36" x14ac:dyDescent="0.3">
      <c r="A50" s="11"/>
      <c r="T50" s="1"/>
      <c r="U50" s="1"/>
      <c r="V50" s="1"/>
      <c r="Y50" s="6">
        <f>Y48/$Y$45-1</f>
        <v>3.6172883246246013E-3</v>
      </c>
      <c r="AB50" s="8"/>
      <c r="AF50" s="16">
        <f t="shared" ref="AF50:AH50" si="33">AF48/AF45-1</f>
        <v>2.0646145113056846E-4</v>
      </c>
      <c r="AG50" s="16">
        <f t="shared" si="33"/>
        <v>4.7619047619051891E-4</v>
      </c>
      <c r="AH50" s="16">
        <f t="shared" si="33"/>
        <v>8.1073618995475272E-4</v>
      </c>
      <c r="AI50" s="16">
        <f>AI48/AI45-1</f>
        <v>9.6936463597185885E-4</v>
      </c>
      <c r="AJ50" s="11"/>
    </row>
    <row r="51" spans="1:36" x14ac:dyDescent="0.3">
      <c r="A51" s="11"/>
      <c r="T51" s="1"/>
      <c r="U51" s="1"/>
      <c r="V51" s="1"/>
      <c r="Y51" s="2"/>
      <c r="AB51" s="8"/>
      <c r="AJ51" s="11"/>
    </row>
    <row r="52" spans="1:36" x14ac:dyDescent="0.3">
      <c r="A52" s="11"/>
      <c r="T52" s="1"/>
      <c r="U52" s="1"/>
      <c r="V52" s="1"/>
      <c r="Y52" s="2"/>
      <c r="AB52" s="8"/>
      <c r="AJ52" s="11"/>
    </row>
    <row r="53" spans="1:36" x14ac:dyDescent="0.3">
      <c r="A53" s="11"/>
      <c r="T53" s="1"/>
      <c r="U53" s="1"/>
      <c r="V53" s="1"/>
      <c r="Y53" s="2"/>
      <c r="AB53" s="8"/>
      <c r="AJ53" s="11"/>
    </row>
    <row r="54" spans="1:36" x14ac:dyDescent="0.3">
      <c r="A54" s="11"/>
      <c r="T54" s="1"/>
      <c r="U54" s="1"/>
      <c r="V54" s="1"/>
      <c r="Y54" s="2"/>
      <c r="AB54" s="8"/>
      <c r="AJ54" s="11"/>
    </row>
    <row r="55" spans="1:36" x14ac:dyDescent="0.3">
      <c r="A55" s="11"/>
      <c r="T55" s="1"/>
      <c r="U55" s="1"/>
      <c r="V55" s="1"/>
      <c r="Y55" s="2"/>
      <c r="AB55" s="8"/>
      <c r="AJ55" s="11"/>
    </row>
    <row r="56" spans="1:36" x14ac:dyDescent="0.3">
      <c r="A56" s="11"/>
      <c r="T56" s="1"/>
      <c r="U56" s="1"/>
      <c r="V56" s="1"/>
      <c r="Y56" s="2"/>
      <c r="AB56" s="8"/>
      <c r="AJ56" s="11"/>
    </row>
    <row r="57" spans="1:36" x14ac:dyDescent="0.3">
      <c r="A57" s="11"/>
      <c r="T57" s="1"/>
      <c r="U57" s="1"/>
      <c r="V57" s="1"/>
      <c r="Y57" s="2"/>
      <c r="AB57" s="8"/>
      <c r="AJ57" s="11"/>
    </row>
    <row r="58" spans="1:36" x14ac:dyDescent="0.3">
      <c r="A58" s="11"/>
      <c r="T58" s="1"/>
      <c r="U58" s="1"/>
      <c r="V58" s="1"/>
      <c r="Y58" s="2"/>
      <c r="AB58" s="8"/>
      <c r="AJ58" s="11"/>
    </row>
    <row r="59" spans="1:36" x14ac:dyDescent="0.3">
      <c r="A59" s="11"/>
      <c r="T59" s="1"/>
      <c r="U59" s="1"/>
      <c r="V59" s="1"/>
      <c r="Y59" s="2"/>
      <c r="AB59" s="8"/>
      <c r="AJ59" s="11"/>
    </row>
    <row r="60" spans="1:36" x14ac:dyDescent="0.3">
      <c r="A60" s="11"/>
      <c r="T60" s="1"/>
      <c r="U60" s="1"/>
      <c r="V60" s="1"/>
      <c r="Y60" s="2"/>
      <c r="AB60" s="8"/>
      <c r="AJ60" s="11"/>
    </row>
    <row r="61" spans="1:36" x14ac:dyDescent="0.3">
      <c r="A61" s="11"/>
      <c r="T61" s="1"/>
      <c r="U61" s="1"/>
      <c r="V61" s="1"/>
      <c r="Y61" s="2"/>
      <c r="AB61" s="8"/>
      <c r="AJ61" s="11"/>
    </row>
    <row r="62" spans="1:36" x14ac:dyDescent="0.3">
      <c r="A62" s="11"/>
      <c r="T62" s="1"/>
      <c r="U62" s="1"/>
      <c r="V62" s="1"/>
      <c r="Y62" s="2"/>
      <c r="AB62" s="8"/>
      <c r="AJ62" s="11"/>
    </row>
    <row r="63" spans="1:36" x14ac:dyDescent="0.3">
      <c r="A63" s="11"/>
      <c r="T63" s="1"/>
      <c r="U63" s="1"/>
      <c r="V63" s="1"/>
      <c r="Y63" s="2"/>
      <c r="AB63" s="8"/>
      <c r="AJ63" s="11"/>
    </row>
    <row r="64" spans="1:36" x14ac:dyDescent="0.3">
      <c r="A64" s="11"/>
      <c r="T64" s="1"/>
      <c r="U64" s="1"/>
      <c r="V64" s="1"/>
      <c r="Y64" s="2"/>
      <c r="AB64" s="8"/>
      <c r="AJ64" s="11"/>
    </row>
    <row r="65" spans="1:36" x14ac:dyDescent="0.3">
      <c r="A65" s="11"/>
      <c r="T65" s="1"/>
      <c r="U65" s="1"/>
      <c r="V65" s="1"/>
      <c r="Y65" s="2"/>
      <c r="AB65" s="8"/>
      <c r="AJ65" s="11"/>
    </row>
    <row r="66" spans="1:36" x14ac:dyDescent="0.3">
      <c r="A66" s="11"/>
      <c r="T66" s="1"/>
      <c r="U66" s="1"/>
      <c r="V66" s="1"/>
      <c r="Y66" s="2"/>
      <c r="AB66" s="8"/>
      <c r="AJ66" s="11"/>
    </row>
    <row r="67" spans="1:36" x14ac:dyDescent="0.3">
      <c r="A67" s="11"/>
      <c r="T67" s="1"/>
      <c r="U67" s="1"/>
      <c r="V67" s="1"/>
      <c r="Y67" s="2"/>
      <c r="AB67" s="8"/>
      <c r="AJ67" s="11"/>
    </row>
    <row r="68" spans="1:36" x14ac:dyDescent="0.3">
      <c r="A68" s="11"/>
      <c r="T68" s="1"/>
      <c r="U68" s="1"/>
      <c r="V68" s="1"/>
      <c r="Y68" s="2"/>
      <c r="AB68" s="8"/>
      <c r="AJ68" s="11"/>
    </row>
    <row r="69" spans="1:36" x14ac:dyDescent="0.3">
      <c r="A69" s="11"/>
      <c r="T69" s="1"/>
      <c r="U69" s="1"/>
      <c r="V69" s="1"/>
      <c r="Y69" s="2"/>
      <c r="AB69" s="8"/>
      <c r="AJ69" s="11"/>
    </row>
    <row r="70" spans="1:36" x14ac:dyDescent="0.3">
      <c r="A70" s="11"/>
      <c r="T70" s="1"/>
      <c r="U70" s="1"/>
      <c r="V70" s="1"/>
      <c r="Y70" s="2"/>
      <c r="AB70" s="8"/>
      <c r="AJ70" s="11"/>
    </row>
    <row r="71" spans="1:36" x14ac:dyDescent="0.3">
      <c r="A71" s="11"/>
      <c r="T71" s="1"/>
      <c r="U71" s="1"/>
      <c r="V71" s="1"/>
      <c r="Y71" s="2"/>
      <c r="AB71" s="8"/>
      <c r="AJ71" s="11"/>
    </row>
    <row r="72" spans="1:36" x14ac:dyDescent="0.3">
      <c r="A72" s="11"/>
      <c r="T72" s="1"/>
      <c r="U72" s="1"/>
      <c r="V72" s="1"/>
      <c r="Y72" s="2"/>
      <c r="AB72" s="8"/>
      <c r="AJ72" s="11"/>
    </row>
    <row r="73" spans="1:36" x14ac:dyDescent="0.3">
      <c r="A73" s="11"/>
      <c r="T73" s="1"/>
      <c r="U73" s="1"/>
      <c r="V73" s="1"/>
      <c r="Y73" s="2"/>
      <c r="AB73" s="8"/>
      <c r="AJ73" s="11"/>
    </row>
    <row r="74" spans="1:36" x14ac:dyDescent="0.3">
      <c r="A74" s="11"/>
      <c r="T74" s="1"/>
      <c r="U74" s="1"/>
      <c r="V74" s="1"/>
      <c r="Y74" s="2"/>
      <c r="AB74" s="8"/>
      <c r="AJ74" s="11"/>
    </row>
    <row r="75" spans="1:36" x14ac:dyDescent="0.3">
      <c r="A75" s="11"/>
      <c r="T75" s="1"/>
      <c r="U75" s="1"/>
      <c r="V75" s="1"/>
      <c r="Y75" s="2"/>
      <c r="AB75" s="8"/>
      <c r="AJ75" s="11"/>
    </row>
    <row r="76" spans="1:36" x14ac:dyDescent="0.3">
      <c r="A76" s="11"/>
      <c r="T76" s="1"/>
      <c r="U76" s="1"/>
      <c r="V76" s="1"/>
      <c r="Y76" s="2"/>
      <c r="AB76" s="8"/>
      <c r="AJ76" s="11"/>
    </row>
    <row r="77" spans="1:36" x14ac:dyDescent="0.3">
      <c r="A77" s="11"/>
      <c r="T77" s="1"/>
      <c r="U77" s="1"/>
      <c r="V77" s="1"/>
      <c r="Y77" s="2"/>
      <c r="AB77" s="8"/>
      <c r="AJ77" s="11"/>
    </row>
    <row r="78" spans="1:36" x14ac:dyDescent="0.3">
      <c r="A78" s="11"/>
      <c r="T78" s="1"/>
      <c r="U78" s="1"/>
      <c r="V78" s="1"/>
      <c r="Y78" s="2"/>
      <c r="AB78" s="8"/>
      <c r="AJ78" s="11"/>
    </row>
    <row r="79" spans="1:36" x14ac:dyDescent="0.3">
      <c r="A79" s="11"/>
      <c r="T79" s="1"/>
      <c r="U79" s="1"/>
      <c r="V79" s="1"/>
      <c r="Y79" s="2"/>
      <c r="AB79" s="8"/>
      <c r="AJ79" s="11"/>
    </row>
    <row r="80" spans="1:36" x14ac:dyDescent="0.3">
      <c r="A80" s="11"/>
      <c r="T80" s="1"/>
      <c r="U80" s="1"/>
      <c r="V80" s="1"/>
      <c r="Y80" s="2"/>
      <c r="AB80" s="8"/>
      <c r="AJ80" s="11"/>
    </row>
    <row r="81" spans="1:36" x14ac:dyDescent="0.3">
      <c r="A81" s="11"/>
      <c r="T81" s="1"/>
      <c r="U81" s="1"/>
      <c r="V81" s="1"/>
      <c r="Y81" s="2"/>
      <c r="AB81" s="8"/>
      <c r="AJ81" s="11"/>
    </row>
    <row r="82" spans="1:36" x14ac:dyDescent="0.3">
      <c r="A82" s="11"/>
      <c r="T82" s="1"/>
      <c r="U82" s="1"/>
      <c r="V82" s="1"/>
      <c r="Y82" s="2"/>
      <c r="AB82" s="8"/>
      <c r="AJ82" s="11"/>
    </row>
    <row r="83" spans="1:36" x14ac:dyDescent="0.3">
      <c r="A83" s="11"/>
      <c r="T83" s="1"/>
      <c r="U83" s="1"/>
      <c r="V83" s="1"/>
      <c r="Y83" s="2"/>
      <c r="AB83" s="8"/>
      <c r="AJ83" s="11"/>
    </row>
    <row r="84" spans="1:36" x14ac:dyDescent="0.3">
      <c r="A84" s="11"/>
      <c r="T84" s="1"/>
      <c r="U84" s="1"/>
      <c r="V84" s="1"/>
      <c r="Y84" s="2"/>
      <c r="AB84" s="8"/>
      <c r="AJ84" s="11"/>
    </row>
    <row r="85" spans="1:36" x14ac:dyDescent="0.3">
      <c r="A85" s="11"/>
      <c r="T85" s="1"/>
      <c r="U85" s="1"/>
      <c r="V85" s="1"/>
      <c r="Y85" s="2"/>
      <c r="AB85" s="8"/>
      <c r="AJ85" s="11"/>
    </row>
    <row r="86" spans="1:36" x14ac:dyDescent="0.3">
      <c r="A86" s="11"/>
      <c r="T86" s="1"/>
      <c r="U86" s="1"/>
      <c r="V86" s="1"/>
      <c r="Y86" s="2"/>
      <c r="AB86" s="8"/>
      <c r="AJ86" s="11"/>
    </row>
    <row r="87" spans="1:36" x14ac:dyDescent="0.3">
      <c r="A87" s="11"/>
      <c r="T87" s="1"/>
      <c r="U87" s="1"/>
      <c r="V87" s="1"/>
      <c r="Y87" s="2"/>
      <c r="AB87" s="8"/>
      <c r="AJ87" s="11"/>
    </row>
    <row r="88" spans="1:36" x14ac:dyDescent="0.3">
      <c r="A88" s="11"/>
      <c r="T88" s="1"/>
      <c r="U88" s="1"/>
      <c r="V88" s="1"/>
      <c r="Y88" s="2"/>
      <c r="AB88" s="8"/>
      <c r="AJ88" s="11"/>
    </row>
    <row r="89" spans="1:36" x14ac:dyDescent="0.3">
      <c r="A89" s="11"/>
      <c r="T89" s="1"/>
      <c r="U89" s="1"/>
      <c r="V89" s="1"/>
      <c r="Y89" s="2"/>
      <c r="AB89" s="8"/>
      <c r="AJ89" s="11"/>
    </row>
    <row r="90" spans="1:36" x14ac:dyDescent="0.3">
      <c r="A90" s="11"/>
      <c r="T90" s="1"/>
      <c r="U90" s="1"/>
      <c r="V90" s="1"/>
      <c r="Y90" s="2"/>
      <c r="AB90" s="8"/>
      <c r="AJ90" s="11"/>
    </row>
    <row r="91" spans="1:36" x14ac:dyDescent="0.3">
      <c r="A91" s="11"/>
      <c r="T91" s="1"/>
      <c r="U91" s="1"/>
      <c r="V91" s="1"/>
      <c r="Y91" s="2"/>
      <c r="AB91" s="8"/>
      <c r="AJ91" s="11"/>
    </row>
    <row r="92" spans="1:36" x14ac:dyDescent="0.3">
      <c r="A92" s="11"/>
      <c r="T92" s="1"/>
      <c r="U92" s="1"/>
      <c r="V92" s="1"/>
      <c r="Y92" s="2"/>
      <c r="AB92" s="8"/>
      <c r="AJ92" s="11"/>
    </row>
    <row r="93" spans="1:36" x14ac:dyDescent="0.3">
      <c r="A93" s="11"/>
      <c r="T93" s="1"/>
      <c r="U93" s="1"/>
      <c r="V93" s="1"/>
      <c r="Y93" s="2"/>
      <c r="AB93" s="8"/>
      <c r="AJ93" s="11"/>
    </row>
    <row r="94" spans="1:36" x14ac:dyDescent="0.3">
      <c r="A94" s="11"/>
      <c r="T94" s="1"/>
      <c r="U94" s="1"/>
      <c r="V94" s="1"/>
      <c r="Y94" s="2"/>
      <c r="AB94" s="8"/>
      <c r="AJ94" s="11"/>
    </row>
    <row r="95" spans="1:36" x14ac:dyDescent="0.3">
      <c r="A95" s="11"/>
      <c r="T95" s="1"/>
      <c r="U95" s="1"/>
      <c r="V95" s="1"/>
      <c r="Y95" s="2"/>
      <c r="AB95" s="8"/>
      <c r="AJ95" s="11"/>
    </row>
    <row r="96" spans="1:36" x14ac:dyDescent="0.3">
      <c r="A96" s="11"/>
      <c r="T96" s="1"/>
      <c r="U96" s="1"/>
      <c r="V96" s="1"/>
      <c r="Y96" s="2"/>
      <c r="AB96" s="8"/>
      <c r="AJ96" s="11"/>
    </row>
    <row r="97" spans="1:36" x14ac:dyDescent="0.3">
      <c r="A97" s="11"/>
      <c r="T97" s="1"/>
      <c r="U97" s="1"/>
      <c r="V97" s="1"/>
      <c r="Y97" s="2"/>
      <c r="AB97" s="8"/>
      <c r="AJ97" s="11"/>
    </row>
    <row r="98" spans="1:36" x14ac:dyDescent="0.3">
      <c r="A98" s="11"/>
      <c r="T98" s="1"/>
      <c r="U98" s="1"/>
      <c r="V98" s="1"/>
      <c r="Y98" s="2"/>
      <c r="AB98" s="8"/>
      <c r="AJ98" s="11"/>
    </row>
    <row r="99" spans="1:36" x14ac:dyDescent="0.3">
      <c r="A99" s="11"/>
      <c r="T99" s="1"/>
      <c r="U99" s="1"/>
      <c r="V99" s="1"/>
      <c r="Y99" s="2"/>
      <c r="AB99" s="8"/>
      <c r="AJ99" s="11"/>
    </row>
    <row r="100" spans="1:36" x14ac:dyDescent="0.3">
      <c r="A100" s="11"/>
      <c r="T100" s="1"/>
      <c r="U100" s="1"/>
      <c r="V100" s="1"/>
      <c r="Y100" s="2"/>
      <c r="AB100" s="8"/>
      <c r="AJ100" s="11"/>
    </row>
    <row r="101" spans="1:36" x14ac:dyDescent="0.3">
      <c r="A101" s="11"/>
      <c r="T101" s="1"/>
      <c r="U101" s="1"/>
      <c r="V101" s="1"/>
      <c r="Y101" s="2"/>
      <c r="AB101" s="8"/>
      <c r="AJ101" s="11"/>
    </row>
    <row r="102" spans="1:36" x14ac:dyDescent="0.3">
      <c r="A102" s="11"/>
      <c r="T102" s="1"/>
      <c r="U102" s="1"/>
      <c r="V102" s="1"/>
      <c r="Y102" s="2"/>
      <c r="AB102" s="8"/>
      <c r="AJ102" s="11"/>
    </row>
    <row r="103" spans="1:36" x14ac:dyDescent="0.3">
      <c r="A103" s="11"/>
      <c r="T103" s="1"/>
      <c r="U103" s="1"/>
      <c r="V103" s="1"/>
      <c r="Y103" s="2"/>
      <c r="AB103" s="8"/>
      <c r="AJ103" s="11"/>
    </row>
    <row r="104" spans="1:36" x14ac:dyDescent="0.3">
      <c r="A104" s="11"/>
      <c r="T104" s="1"/>
      <c r="U104" s="1"/>
      <c r="V104" s="1"/>
      <c r="Y104" s="2"/>
      <c r="AB104" s="8"/>
      <c r="AJ104" s="11"/>
    </row>
    <row r="105" spans="1:36" x14ac:dyDescent="0.3">
      <c r="A105" s="11"/>
      <c r="T105" s="1"/>
      <c r="U105" s="1"/>
      <c r="V105" s="1"/>
      <c r="Y105" s="2"/>
      <c r="AB105" s="8"/>
      <c r="AJ105" s="11"/>
    </row>
    <row r="106" spans="1:36" x14ac:dyDescent="0.3">
      <c r="A106" s="11"/>
      <c r="T106" s="1"/>
      <c r="U106" s="1"/>
      <c r="V106" s="1"/>
      <c r="Y106" s="2"/>
      <c r="AB106" s="8"/>
      <c r="AJ106" s="11"/>
    </row>
    <row r="107" spans="1:36" x14ac:dyDescent="0.3">
      <c r="A107" s="11"/>
      <c r="T107" s="1"/>
      <c r="U107" s="1"/>
      <c r="V107" s="1"/>
      <c r="Y107" s="2"/>
      <c r="AB107" s="8"/>
      <c r="AJ107" s="11"/>
    </row>
    <row r="108" spans="1:36" x14ac:dyDescent="0.3">
      <c r="A108" s="11"/>
      <c r="T108" s="1"/>
      <c r="U108" s="1"/>
      <c r="V108" s="1"/>
      <c r="Y108" s="2"/>
      <c r="AB108" s="8"/>
      <c r="AJ108" s="11"/>
    </row>
    <row r="109" spans="1:36" x14ac:dyDescent="0.3">
      <c r="A109" s="11"/>
      <c r="T109" s="1"/>
      <c r="U109" s="1"/>
      <c r="V109" s="1"/>
      <c r="Y109" s="2"/>
      <c r="AB109" s="8"/>
      <c r="AJ109" s="11"/>
    </row>
    <row r="110" spans="1:36" x14ac:dyDescent="0.3">
      <c r="A110" s="11"/>
      <c r="T110" s="1"/>
      <c r="U110" s="1"/>
      <c r="V110" s="1"/>
      <c r="Y110" s="2"/>
      <c r="AB110" s="8"/>
      <c r="AJ110" s="11"/>
    </row>
    <row r="111" spans="1:36" x14ac:dyDescent="0.3">
      <c r="A111" s="11"/>
      <c r="T111" s="1"/>
      <c r="U111" s="1"/>
      <c r="V111" s="1"/>
      <c r="Y111" s="2"/>
      <c r="AB111" s="8"/>
      <c r="AJ111" s="11"/>
    </row>
    <row r="112" spans="1:36" x14ac:dyDescent="0.3">
      <c r="A112" s="11"/>
      <c r="T112" s="1"/>
      <c r="U112" s="1"/>
      <c r="V112" s="1"/>
      <c r="Y112" s="2"/>
      <c r="AB112" s="8"/>
      <c r="AJ112" s="11"/>
    </row>
    <row r="113" spans="1:36" x14ac:dyDescent="0.3">
      <c r="A113" s="11"/>
      <c r="T113" s="1"/>
      <c r="U113" s="1"/>
      <c r="V113" s="1"/>
      <c r="Y113" s="2"/>
      <c r="AB113" s="8"/>
      <c r="AJ113" s="11"/>
    </row>
    <row r="114" spans="1:36" x14ac:dyDescent="0.3">
      <c r="A114" s="11"/>
      <c r="T114" s="1"/>
      <c r="U114" s="1"/>
      <c r="V114" s="1"/>
      <c r="Y114" s="2"/>
      <c r="AB114" s="8"/>
      <c r="AJ114" s="11"/>
    </row>
    <row r="115" spans="1:36" x14ac:dyDescent="0.3">
      <c r="A115" s="11"/>
      <c r="T115" s="1"/>
      <c r="U115" s="1"/>
      <c r="V115" s="1"/>
      <c r="Y115" s="2"/>
      <c r="AB115" s="8"/>
      <c r="AJ115" s="11"/>
    </row>
    <row r="116" spans="1:36" x14ac:dyDescent="0.3">
      <c r="A116" s="11"/>
      <c r="T116" s="1"/>
      <c r="U116" s="1"/>
      <c r="V116" s="1"/>
      <c r="Y116" s="2"/>
      <c r="AB116" s="8"/>
      <c r="AJ116" s="11"/>
    </row>
    <row r="117" spans="1:36" x14ac:dyDescent="0.3">
      <c r="A117" s="11"/>
      <c r="T117" s="1"/>
      <c r="U117" s="1"/>
      <c r="V117" s="1"/>
      <c r="Y117" s="2"/>
      <c r="AB117" s="8"/>
      <c r="AJ117" s="11"/>
    </row>
    <row r="118" spans="1:36" x14ac:dyDescent="0.3">
      <c r="A118" s="11"/>
      <c r="T118" s="1"/>
      <c r="U118" s="1"/>
      <c r="V118" s="1"/>
      <c r="Y118" s="2"/>
      <c r="AB118" s="8"/>
      <c r="AJ118" s="11"/>
    </row>
    <row r="119" spans="1:36" x14ac:dyDescent="0.3">
      <c r="A119" s="11"/>
      <c r="T119" s="1"/>
      <c r="U119" s="1"/>
      <c r="V119" s="1"/>
      <c r="Y119" s="2"/>
      <c r="AB119" s="8"/>
      <c r="AJ119" s="11"/>
    </row>
    <row r="120" spans="1:36" x14ac:dyDescent="0.3">
      <c r="A120" s="11"/>
      <c r="T120" s="1"/>
      <c r="U120" s="1"/>
      <c r="V120" s="1"/>
      <c r="Y120" s="2"/>
      <c r="AB120" s="8"/>
      <c r="AJ120" s="11"/>
    </row>
    <row r="121" spans="1:36" x14ac:dyDescent="0.3">
      <c r="A121" s="11"/>
      <c r="T121" s="1"/>
      <c r="U121" s="1"/>
      <c r="V121" s="1"/>
      <c r="Y121" s="2"/>
      <c r="AB121" s="8"/>
      <c r="AJ121" s="11"/>
    </row>
    <row r="122" spans="1:36" x14ac:dyDescent="0.3">
      <c r="A122" s="11"/>
      <c r="T122" s="1"/>
      <c r="U122" s="1"/>
      <c r="V122" s="1"/>
      <c r="Y122" s="2"/>
      <c r="AB122" s="8"/>
      <c r="AJ122" s="11"/>
    </row>
    <row r="123" spans="1:36" x14ac:dyDescent="0.3">
      <c r="A123" s="11"/>
      <c r="T123" s="1"/>
      <c r="U123" s="1"/>
      <c r="V123" s="1"/>
      <c r="Y123" s="2"/>
      <c r="AB123" s="8"/>
      <c r="AJ123" s="11"/>
    </row>
    <row r="124" spans="1:36" x14ac:dyDescent="0.3">
      <c r="A124" s="11"/>
      <c r="T124" s="1"/>
      <c r="U124" s="1"/>
      <c r="V124" s="1"/>
      <c r="Y124" s="2"/>
      <c r="AB124" s="8"/>
      <c r="AJ124" s="11"/>
    </row>
    <row r="125" spans="1:36" x14ac:dyDescent="0.3">
      <c r="A125" s="11"/>
      <c r="T125" s="1"/>
      <c r="U125" s="1"/>
      <c r="V125" s="1"/>
      <c r="Y125" s="2"/>
      <c r="AB125" s="8"/>
      <c r="AJ125" s="11"/>
    </row>
    <row r="126" spans="1:36" x14ac:dyDescent="0.3">
      <c r="A126" s="11"/>
      <c r="T126" s="1"/>
      <c r="U126" s="1"/>
      <c r="V126" s="1"/>
      <c r="Y126" s="2"/>
      <c r="AB126" s="8"/>
      <c r="AJ126" s="11"/>
    </row>
    <row r="127" spans="1:36" x14ac:dyDescent="0.3">
      <c r="A127" s="11"/>
      <c r="T127" s="1"/>
      <c r="U127" s="1"/>
      <c r="V127" s="1"/>
      <c r="Y127" s="2"/>
      <c r="AB127" s="8"/>
      <c r="AJ127" s="11"/>
    </row>
    <row r="128" spans="1:36" x14ac:dyDescent="0.3">
      <c r="A128" s="11"/>
      <c r="T128" s="1"/>
      <c r="U128" s="1"/>
      <c r="V128" s="1"/>
      <c r="Y128" s="2"/>
      <c r="AB128" s="8"/>
      <c r="AJ128" s="11"/>
    </row>
    <row r="129" spans="1:36" x14ac:dyDescent="0.3">
      <c r="A129" s="11"/>
      <c r="T129" s="1"/>
      <c r="U129" s="1"/>
      <c r="V129" s="1"/>
      <c r="Y129" s="2"/>
      <c r="AB129" s="8"/>
      <c r="AJ129" s="11"/>
    </row>
    <row r="130" spans="1:36" x14ac:dyDescent="0.3">
      <c r="A130" s="11"/>
      <c r="T130" s="1"/>
      <c r="U130" s="1"/>
      <c r="V130" s="1"/>
      <c r="Y130" s="2"/>
      <c r="AB130" s="8"/>
      <c r="AJ130" s="11"/>
    </row>
    <row r="131" spans="1:36" x14ac:dyDescent="0.3">
      <c r="A131" s="11"/>
      <c r="T131" s="1"/>
      <c r="U131" s="1"/>
      <c r="V131" s="1"/>
      <c r="Y131" s="2"/>
      <c r="AB131" s="8"/>
      <c r="AJ131" s="11"/>
    </row>
    <row r="132" spans="1:36" x14ac:dyDescent="0.3">
      <c r="A132" s="11"/>
      <c r="T132" s="1"/>
      <c r="U132" s="1"/>
      <c r="V132" s="1"/>
      <c r="Y132" s="2"/>
      <c r="AB132" s="8"/>
      <c r="AJ132" s="11"/>
    </row>
    <row r="133" spans="1:36" x14ac:dyDescent="0.3">
      <c r="A133" s="11"/>
      <c r="T133" s="1"/>
      <c r="U133" s="1"/>
      <c r="V133" s="1"/>
      <c r="Y133" s="2"/>
      <c r="AB133" s="8"/>
      <c r="AJ133" s="11"/>
    </row>
    <row r="134" spans="1:36" x14ac:dyDescent="0.3">
      <c r="A134" s="11"/>
      <c r="T134" s="1"/>
      <c r="U134" s="1"/>
      <c r="V134" s="1"/>
      <c r="Y134" s="2"/>
      <c r="AB134" s="8"/>
      <c r="AJ134" s="11"/>
    </row>
    <row r="135" spans="1:36" x14ac:dyDescent="0.3">
      <c r="A135" s="11"/>
      <c r="T135" s="1"/>
      <c r="U135" s="1"/>
      <c r="V135" s="1"/>
      <c r="Y135" s="2"/>
      <c r="AB135" s="8"/>
      <c r="AJ135" s="11"/>
    </row>
    <row r="136" spans="1:36" x14ac:dyDescent="0.3">
      <c r="A136" s="11"/>
      <c r="T136" s="1"/>
      <c r="U136" s="1"/>
      <c r="V136" s="1"/>
      <c r="Y136" s="2"/>
      <c r="AB136" s="8"/>
      <c r="AJ136" s="11"/>
    </row>
    <row r="137" spans="1:36" x14ac:dyDescent="0.3">
      <c r="A137" s="11"/>
      <c r="T137" s="1"/>
      <c r="U137" s="1"/>
      <c r="V137" s="1"/>
      <c r="Y137" s="2"/>
      <c r="AB137" s="8"/>
      <c r="AJ137" s="11"/>
    </row>
    <row r="138" spans="1:36" x14ac:dyDescent="0.3">
      <c r="A138" s="11"/>
      <c r="T138" s="1"/>
      <c r="U138" s="1"/>
      <c r="V138" s="1"/>
      <c r="Y138" s="2"/>
      <c r="AB138" s="8"/>
      <c r="AJ138" s="11"/>
    </row>
    <row r="139" spans="1:36" x14ac:dyDescent="0.3">
      <c r="A139" s="11"/>
      <c r="T139" s="1"/>
      <c r="U139" s="1"/>
      <c r="V139" s="1"/>
      <c r="Y139" s="2"/>
      <c r="AB139" s="8"/>
      <c r="AJ139" s="11"/>
    </row>
    <row r="140" spans="1:36" x14ac:dyDescent="0.3">
      <c r="A140" s="11"/>
      <c r="T140" s="1"/>
      <c r="U140" s="1"/>
      <c r="V140" s="1"/>
      <c r="Y140" s="2"/>
      <c r="AB140" s="8"/>
      <c r="AJ140" s="11"/>
    </row>
    <row r="141" spans="1:36" x14ac:dyDescent="0.3">
      <c r="A141" s="11"/>
      <c r="T141" s="1"/>
      <c r="U141" s="1"/>
      <c r="V141" s="1"/>
      <c r="Y141" s="2"/>
      <c r="AB141" s="8"/>
      <c r="AJ141" s="11"/>
    </row>
    <row r="142" spans="1:36" x14ac:dyDescent="0.3">
      <c r="A142" s="11"/>
      <c r="T142" s="1"/>
      <c r="U142" s="1"/>
      <c r="V142" s="1"/>
      <c r="Y142" s="2"/>
      <c r="AB142" s="8"/>
      <c r="AJ142" s="11"/>
    </row>
    <row r="143" spans="1:36" x14ac:dyDescent="0.3">
      <c r="A143" s="11"/>
      <c r="T143" s="1"/>
      <c r="U143" s="1"/>
      <c r="V143" s="1"/>
      <c r="Y143" s="2"/>
      <c r="AB143" s="8"/>
      <c r="AJ143" s="11"/>
    </row>
    <row r="144" spans="1:36" x14ac:dyDescent="0.3">
      <c r="A144" s="11"/>
      <c r="T144" s="1"/>
      <c r="U144" s="1"/>
      <c r="V144" s="1"/>
      <c r="Y144" s="2"/>
      <c r="AB144" s="8"/>
      <c r="AJ144" s="11"/>
    </row>
    <row r="145" spans="1:36" x14ac:dyDescent="0.3">
      <c r="A145" s="11"/>
      <c r="T145" s="1"/>
      <c r="U145" s="1"/>
      <c r="V145" s="1"/>
      <c r="Y145" s="2"/>
      <c r="AB145" s="8"/>
      <c r="AJ145" s="11"/>
    </row>
    <row r="146" spans="1:36" x14ac:dyDescent="0.3">
      <c r="A146" s="11"/>
      <c r="T146" s="1"/>
      <c r="U146" s="1"/>
      <c r="V146" s="1"/>
      <c r="Y146" s="2"/>
      <c r="AB146" s="8"/>
      <c r="AJ146" s="11"/>
    </row>
    <row r="147" spans="1:36" x14ac:dyDescent="0.3">
      <c r="A147" s="11"/>
      <c r="T147" s="1"/>
      <c r="U147" s="1"/>
      <c r="V147" s="1"/>
      <c r="Y147" s="2"/>
      <c r="AB147" s="8"/>
      <c r="AJ147" s="11"/>
    </row>
    <row r="148" spans="1:36" x14ac:dyDescent="0.3">
      <c r="A148" s="11"/>
      <c r="T148" s="1"/>
      <c r="U148" s="1"/>
      <c r="V148" s="1"/>
      <c r="Y148" s="2"/>
      <c r="AB148" s="8"/>
      <c r="AJ148" s="11"/>
    </row>
    <row r="149" spans="1:36" x14ac:dyDescent="0.3">
      <c r="A149" s="11"/>
      <c r="T149" s="1"/>
      <c r="U149" s="1"/>
      <c r="V149" s="1"/>
      <c r="Y149" s="2"/>
      <c r="AB149" s="8"/>
      <c r="AJ149" s="11"/>
    </row>
    <row r="150" spans="1:36" x14ac:dyDescent="0.3">
      <c r="A150" s="11"/>
      <c r="T150" s="1"/>
      <c r="U150" s="1"/>
      <c r="V150" s="1"/>
      <c r="Y150" s="2"/>
      <c r="AB150" s="8"/>
      <c r="AJ150" s="11"/>
    </row>
    <row r="151" spans="1:36" x14ac:dyDescent="0.3">
      <c r="A151" s="11"/>
      <c r="T151" s="1"/>
      <c r="U151" s="1"/>
      <c r="V151" s="1"/>
      <c r="Y151" s="2"/>
      <c r="AB151" s="8"/>
      <c r="AJ151" s="11"/>
    </row>
    <row r="152" spans="1:36" x14ac:dyDescent="0.3">
      <c r="A152" s="11"/>
      <c r="T152" s="1"/>
      <c r="U152" s="1"/>
      <c r="V152" s="1"/>
      <c r="Y152" s="2"/>
      <c r="AB152" s="8"/>
      <c r="AJ152" s="11"/>
    </row>
    <row r="153" spans="1:36" x14ac:dyDescent="0.3">
      <c r="A153" s="11"/>
      <c r="T153" s="1"/>
      <c r="U153" s="1"/>
      <c r="V153" s="1"/>
      <c r="Y153" s="2"/>
      <c r="AB153" s="8"/>
      <c r="AJ153" s="11"/>
    </row>
    <row r="154" spans="1:36" x14ac:dyDescent="0.3">
      <c r="A154" s="11"/>
      <c r="T154" s="1"/>
      <c r="U154" s="1"/>
      <c r="V154" s="1"/>
      <c r="Y154" s="2"/>
      <c r="AB154" s="8"/>
      <c r="AJ154" s="11"/>
    </row>
    <row r="155" spans="1:36" x14ac:dyDescent="0.3">
      <c r="A155" s="11"/>
      <c r="T155" s="1"/>
      <c r="U155" s="1"/>
      <c r="V155" s="1"/>
      <c r="Y155" s="2"/>
      <c r="AB155" s="8"/>
      <c r="AJ155" s="11"/>
    </row>
    <row r="156" spans="1:36" x14ac:dyDescent="0.3">
      <c r="A156" s="11"/>
      <c r="T156" s="1"/>
      <c r="U156" s="1"/>
      <c r="V156" s="1"/>
      <c r="Y156" s="2"/>
      <c r="AB156" s="8"/>
      <c r="AJ156" s="11"/>
    </row>
    <row r="157" spans="1:36" x14ac:dyDescent="0.3">
      <c r="A157" s="11"/>
      <c r="T157" s="1"/>
      <c r="U157" s="1"/>
      <c r="V157" s="1"/>
      <c r="Y157" s="2"/>
      <c r="AB157" s="8"/>
      <c r="AJ157" s="11"/>
    </row>
    <row r="158" spans="1:36" x14ac:dyDescent="0.3">
      <c r="A158" s="11"/>
      <c r="T158" s="1"/>
      <c r="U158" s="1"/>
      <c r="V158" s="1"/>
      <c r="Y158" s="2"/>
      <c r="AB158" s="8"/>
      <c r="AJ158" s="11"/>
    </row>
    <row r="159" spans="1:36" x14ac:dyDescent="0.3">
      <c r="A159" s="11"/>
      <c r="T159" s="1"/>
      <c r="U159" s="1"/>
      <c r="V159" s="1"/>
      <c r="Y159" s="2"/>
      <c r="AB159" s="8"/>
      <c r="AJ159" s="11"/>
    </row>
    <row r="160" spans="1:36" x14ac:dyDescent="0.3">
      <c r="A160" s="11"/>
      <c r="T160" s="1"/>
      <c r="U160" s="1"/>
      <c r="V160" s="1"/>
      <c r="Y160" s="2"/>
      <c r="AB160" s="8"/>
      <c r="AJ160" s="11"/>
    </row>
    <row r="161" spans="1:36" x14ac:dyDescent="0.3">
      <c r="A161" s="11"/>
      <c r="T161" s="1"/>
      <c r="U161" s="1"/>
      <c r="V161" s="1"/>
      <c r="Y161" s="2"/>
      <c r="AB161" s="8"/>
      <c r="AJ161" s="11"/>
    </row>
    <row r="162" spans="1:36" x14ac:dyDescent="0.3">
      <c r="A162" s="11"/>
      <c r="T162" s="1"/>
      <c r="U162" s="1"/>
      <c r="V162" s="1"/>
      <c r="Y162" s="2"/>
      <c r="AB162" s="8"/>
      <c r="AJ162" s="11"/>
    </row>
    <row r="163" spans="1:36" x14ac:dyDescent="0.3">
      <c r="A163" s="11"/>
      <c r="T163" s="1"/>
      <c r="U163" s="1"/>
      <c r="V163" s="1"/>
      <c r="Y163" s="2"/>
      <c r="AB163" s="8"/>
      <c r="AJ163" s="11"/>
    </row>
    <row r="164" spans="1:36" x14ac:dyDescent="0.3">
      <c r="A164" s="11"/>
      <c r="T164" s="1"/>
      <c r="U164" s="1"/>
      <c r="V164" s="1"/>
      <c r="Y164" s="2"/>
      <c r="AB164" s="8"/>
      <c r="AJ164" s="11"/>
    </row>
    <row r="165" spans="1:36" x14ac:dyDescent="0.3">
      <c r="A165" s="11"/>
      <c r="T165" s="1"/>
      <c r="U165" s="1"/>
      <c r="V165" s="1"/>
      <c r="Y165" s="2"/>
      <c r="AB165" s="8"/>
      <c r="AJ165" s="11"/>
    </row>
    <row r="166" spans="1:36" x14ac:dyDescent="0.3">
      <c r="A166" s="11"/>
      <c r="T166" s="1"/>
      <c r="U166" s="1"/>
      <c r="V166" s="1"/>
      <c r="Y166" s="2"/>
      <c r="AB166" s="8"/>
      <c r="AJ166" s="11"/>
    </row>
    <row r="167" spans="1:36" x14ac:dyDescent="0.3">
      <c r="A167" s="11"/>
      <c r="T167" s="1"/>
      <c r="U167" s="1"/>
      <c r="V167" s="1"/>
      <c r="Y167" s="2"/>
      <c r="AB167" s="8"/>
      <c r="AJ167" s="11"/>
    </row>
    <row r="168" spans="1:36" x14ac:dyDescent="0.3">
      <c r="A168" s="11"/>
      <c r="T168" s="1"/>
      <c r="U168" s="1"/>
      <c r="V168" s="1"/>
      <c r="Y168" s="2"/>
      <c r="AB168" s="8"/>
      <c r="AJ168" s="11"/>
    </row>
    <row r="169" spans="1:36" x14ac:dyDescent="0.3">
      <c r="A169" s="11"/>
      <c r="T169" s="1"/>
      <c r="U169" s="1"/>
      <c r="V169" s="1"/>
      <c r="Y169" s="2"/>
      <c r="AB169" s="8"/>
      <c r="AJ169" s="11"/>
    </row>
    <row r="170" spans="1:36" x14ac:dyDescent="0.3">
      <c r="A170" s="11"/>
      <c r="T170" s="1"/>
      <c r="U170" s="1"/>
      <c r="V170" s="1"/>
      <c r="Y170" s="2"/>
      <c r="AB170" s="8"/>
      <c r="AJ170" s="11"/>
    </row>
    <row r="171" spans="1:36" x14ac:dyDescent="0.3">
      <c r="A171" s="11"/>
      <c r="T171" s="1"/>
      <c r="U171" s="1"/>
      <c r="V171" s="1"/>
      <c r="Y171" s="2"/>
      <c r="AB171" s="8"/>
      <c r="AJ171" s="11"/>
    </row>
    <row r="172" spans="1:36" x14ac:dyDescent="0.3">
      <c r="A172" s="11"/>
      <c r="T172" s="1"/>
      <c r="U172" s="1"/>
      <c r="V172" s="1"/>
      <c r="Y172" s="2"/>
      <c r="AB172" s="8"/>
      <c r="AJ172" s="11"/>
    </row>
    <row r="173" spans="1:36" x14ac:dyDescent="0.3">
      <c r="A173" s="11"/>
      <c r="T173" s="1"/>
      <c r="U173" s="1"/>
      <c r="V173" s="1"/>
      <c r="Y173" s="2"/>
      <c r="AB173" s="8"/>
      <c r="AJ173" s="11"/>
    </row>
    <row r="174" spans="1:36" x14ac:dyDescent="0.3">
      <c r="A174" s="11"/>
      <c r="T174" s="1"/>
      <c r="U174" s="1"/>
      <c r="V174" s="1"/>
      <c r="Y174" s="2"/>
      <c r="AB174" s="8"/>
      <c r="AJ174" s="11"/>
    </row>
    <row r="175" spans="1:36" x14ac:dyDescent="0.3">
      <c r="A175" s="11"/>
      <c r="T175" s="1"/>
      <c r="U175" s="1"/>
      <c r="V175" s="1"/>
      <c r="Y175" s="2"/>
      <c r="AB175" s="8"/>
      <c r="AJ175" s="11"/>
    </row>
    <row r="176" spans="1:36" x14ac:dyDescent="0.3">
      <c r="A176" s="11"/>
      <c r="T176" s="1"/>
      <c r="U176" s="1"/>
      <c r="V176" s="1"/>
      <c r="Y176" s="2"/>
      <c r="AB176" s="8"/>
      <c r="AJ176" s="11"/>
    </row>
    <row r="177" spans="1:36" x14ac:dyDescent="0.3">
      <c r="A177" s="11"/>
      <c r="T177" s="1"/>
      <c r="U177" s="1"/>
      <c r="V177" s="1"/>
      <c r="Y177" s="2"/>
      <c r="AB177" s="8"/>
      <c r="AJ177" s="11"/>
    </row>
    <row r="178" spans="1:36" x14ac:dyDescent="0.3">
      <c r="A178" s="11"/>
      <c r="T178" s="1"/>
      <c r="U178" s="1"/>
      <c r="V178" s="1"/>
      <c r="Y178" s="2"/>
      <c r="AB178" s="8"/>
      <c r="AJ178" s="11"/>
    </row>
    <row r="179" spans="1:36" x14ac:dyDescent="0.3">
      <c r="A179" s="11"/>
      <c r="T179" s="1"/>
      <c r="U179" s="1"/>
      <c r="V179" s="1"/>
      <c r="Y179" s="2"/>
      <c r="AB179" s="8"/>
      <c r="AJ179" s="11"/>
    </row>
    <row r="180" spans="1:36" x14ac:dyDescent="0.3">
      <c r="A180" s="11"/>
      <c r="T180" s="1"/>
      <c r="U180" s="1"/>
      <c r="V180" s="1"/>
      <c r="Y180" s="2"/>
      <c r="AB180" s="8"/>
      <c r="AJ180" s="11"/>
    </row>
    <row r="181" spans="1:36" x14ac:dyDescent="0.3">
      <c r="A181" s="11"/>
      <c r="T181" s="1"/>
      <c r="U181" s="1"/>
      <c r="V181" s="1"/>
      <c r="Y181" s="2"/>
      <c r="AB181" s="8"/>
      <c r="AJ181" s="11"/>
    </row>
    <row r="182" spans="1:36" x14ac:dyDescent="0.3">
      <c r="A182" s="11"/>
      <c r="T182" s="1"/>
      <c r="U182" s="1"/>
      <c r="V182" s="1"/>
      <c r="Y182" s="2"/>
      <c r="AB182" s="8"/>
      <c r="AJ182" s="11"/>
    </row>
    <row r="183" spans="1:36" x14ac:dyDescent="0.3">
      <c r="A183" s="11"/>
      <c r="T183" s="1"/>
      <c r="U183" s="1"/>
      <c r="V183" s="1"/>
      <c r="Y183" s="2"/>
      <c r="AB183" s="8"/>
      <c r="AJ183" s="11"/>
    </row>
    <row r="184" spans="1:36" x14ac:dyDescent="0.3">
      <c r="A184" s="11"/>
      <c r="T184" s="1"/>
      <c r="U184" s="1"/>
      <c r="V184" s="1"/>
      <c r="Y184" s="2"/>
      <c r="AB184" s="8"/>
      <c r="AJ184" s="11"/>
    </row>
    <row r="185" spans="1:36" x14ac:dyDescent="0.3">
      <c r="A185" s="11"/>
      <c r="T185" s="1"/>
      <c r="U185" s="1"/>
      <c r="V185" s="1"/>
      <c r="Y185" s="2"/>
      <c r="AB185" s="8"/>
      <c r="AJ185" s="11"/>
    </row>
    <row r="186" spans="1:36" x14ac:dyDescent="0.3">
      <c r="A186" s="11"/>
      <c r="T186" s="1"/>
      <c r="U186" s="1"/>
      <c r="V186" s="1"/>
      <c r="Y186" s="2"/>
      <c r="AB186" s="8"/>
      <c r="AJ186" s="11"/>
    </row>
    <row r="187" spans="1:36" x14ac:dyDescent="0.3">
      <c r="A187" s="11"/>
      <c r="T187" s="1"/>
      <c r="U187" s="1"/>
      <c r="V187" s="1"/>
      <c r="Y187" s="2"/>
      <c r="AB187" s="8"/>
      <c r="AJ187" s="11"/>
    </row>
    <row r="188" spans="1:36" x14ac:dyDescent="0.3">
      <c r="A188" s="11"/>
      <c r="T188" s="1"/>
      <c r="U188" s="1"/>
      <c r="V188" s="1"/>
      <c r="Y188" s="2"/>
      <c r="AB188" s="8"/>
      <c r="AJ188" s="11"/>
    </row>
    <row r="189" spans="1:36" x14ac:dyDescent="0.3">
      <c r="A189" s="11"/>
      <c r="T189" s="1"/>
      <c r="U189" s="1"/>
      <c r="V189" s="1"/>
      <c r="Y189" s="2"/>
      <c r="AB189" s="8"/>
      <c r="AJ189" s="11"/>
    </row>
    <row r="190" spans="1:36" x14ac:dyDescent="0.3">
      <c r="A190" s="11"/>
      <c r="T190" s="1"/>
      <c r="U190" s="1"/>
      <c r="V190" s="1"/>
      <c r="Y190" s="2"/>
      <c r="AB190" s="8"/>
      <c r="AJ190" s="11"/>
    </row>
    <row r="191" spans="1:36" x14ac:dyDescent="0.3">
      <c r="A191" s="11"/>
      <c r="T191" s="1"/>
      <c r="U191" s="1"/>
      <c r="V191" s="1"/>
      <c r="Y191" s="2"/>
      <c r="AB191" s="8"/>
      <c r="AJ191" s="11"/>
    </row>
    <row r="192" spans="1:36" x14ac:dyDescent="0.3">
      <c r="A192" s="11"/>
      <c r="T192" s="1"/>
      <c r="U192" s="1"/>
      <c r="V192" s="1"/>
      <c r="Y192" s="2"/>
      <c r="AB192" s="8"/>
      <c r="AJ192" s="11"/>
    </row>
    <row r="193" spans="1:36" x14ac:dyDescent="0.3">
      <c r="A193" s="11"/>
      <c r="T193" s="1"/>
      <c r="U193" s="1"/>
      <c r="V193" s="1"/>
      <c r="Y193" s="2"/>
      <c r="AB193" s="8"/>
      <c r="AJ193" s="11"/>
    </row>
    <row r="194" spans="1:36" x14ac:dyDescent="0.3">
      <c r="A194" s="11"/>
      <c r="T194" s="1"/>
      <c r="U194" s="1"/>
      <c r="V194" s="1"/>
      <c r="Y194" s="2"/>
      <c r="AB194" s="8"/>
      <c r="AJ194" s="11"/>
    </row>
    <row r="195" spans="1:36" x14ac:dyDescent="0.3">
      <c r="A195" s="11"/>
      <c r="T195" s="1"/>
      <c r="U195" s="1"/>
      <c r="V195" s="1"/>
      <c r="Y195" s="2"/>
      <c r="AB195" s="8"/>
      <c r="AJ195" s="11"/>
    </row>
    <row r="196" spans="1:36" x14ac:dyDescent="0.3">
      <c r="A196" s="11"/>
      <c r="T196" s="1"/>
      <c r="U196" s="1"/>
      <c r="V196" s="1"/>
      <c r="Y196" s="2"/>
      <c r="AB196" s="8"/>
      <c r="AJ196" s="11"/>
    </row>
    <row r="197" spans="1:36" x14ac:dyDescent="0.3">
      <c r="A197" s="11"/>
      <c r="T197" s="1"/>
      <c r="U197" s="1"/>
      <c r="V197" s="1"/>
      <c r="Y197" s="2"/>
      <c r="AB197" s="8"/>
      <c r="AJ197" s="11"/>
    </row>
    <row r="198" spans="1:36" x14ac:dyDescent="0.3">
      <c r="A198" s="11"/>
      <c r="T198" s="1"/>
      <c r="U198" s="1"/>
      <c r="V198" s="1"/>
      <c r="Y198" s="2"/>
      <c r="AB198" s="8"/>
      <c r="AJ198" s="11"/>
    </row>
    <row r="199" spans="1:36" x14ac:dyDescent="0.3">
      <c r="A199" s="11"/>
      <c r="T199" s="1"/>
      <c r="U199" s="1"/>
      <c r="V199" s="1"/>
      <c r="Y199" s="2"/>
      <c r="AB199" s="8"/>
      <c r="AJ199" s="11"/>
    </row>
    <row r="200" spans="1:36" x14ac:dyDescent="0.3">
      <c r="A200" s="11"/>
      <c r="T200" s="1"/>
      <c r="U200" s="1"/>
      <c r="V200" s="1"/>
      <c r="Y200" s="2"/>
      <c r="AB200" s="8"/>
      <c r="AJ200" s="11"/>
    </row>
    <row r="201" spans="1:36" x14ac:dyDescent="0.3">
      <c r="A201" s="11"/>
      <c r="T201" s="1"/>
      <c r="U201" s="1"/>
      <c r="V201" s="1"/>
      <c r="Y201" s="2"/>
      <c r="AB201" s="8"/>
      <c r="AJ201" s="11"/>
    </row>
    <row r="202" spans="1:36" x14ac:dyDescent="0.3">
      <c r="A202" s="11"/>
      <c r="T202" s="1"/>
      <c r="U202" s="1"/>
      <c r="V202" s="1"/>
      <c r="Y202" s="2"/>
      <c r="AB202" s="8"/>
      <c r="AJ202" s="11"/>
    </row>
    <row r="203" spans="1:36" x14ac:dyDescent="0.3">
      <c r="A203" s="11"/>
      <c r="T203" s="1"/>
      <c r="U203" s="1"/>
      <c r="V203" s="1"/>
      <c r="Y203" s="2"/>
      <c r="AB203" s="8"/>
      <c r="AJ203" s="11"/>
    </row>
    <row r="204" spans="1:36" x14ac:dyDescent="0.3">
      <c r="A204" s="11"/>
      <c r="T204" s="1"/>
      <c r="U204" s="1"/>
      <c r="V204" s="1"/>
      <c r="Y204" s="2"/>
      <c r="AB204" s="8"/>
      <c r="AJ204" s="11"/>
    </row>
    <row r="205" spans="1:36" x14ac:dyDescent="0.3">
      <c r="A205" s="11"/>
      <c r="T205" s="1"/>
      <c r="U205" s="1"/>
      <c r="V205" s="1"/>
      <c r="Y205" s="2"/>
      <c r="AB205" s="8"/>
      <c r="AJ205" s="11"/>
    </row>
    <row r="206" spans="1:36" x14ac:dyDescent="0.3">
      <c r="A206" s="11"/>
      <c r="T206" s="1"/>
      <c r="U206" s="1"/>
      <c r="V206" s="1"/>
      <c r="Y206" s="2"/>
      <c r="AB206" s="8"/>
      <c r="AJ206" s="11"/>
    </row>
    <row r="207" spans="1:36" x14ac:dyDescent="0.3">
      <c r="A207" s="11"/>
      <c r="T207" s="1"/>
      <c r="U207" s="1"/>
      <c r="V207" s="1"/>
      <c r="Y207" s="2"/>
      <c r="AB207" s="8"/>
      <c r="AJ207" s="11"/>
    </row>
    <row r="208" spans="1:36" x14ac:dyDescent="0.3">
      <c r="A208" s="11"/>
      <c r="T208" s="1"/>
      <c r="U208" s="1"/>
      <c r="V208" s="1"/>
      <c r="Y208" s="2"/>
      <c r="AB208" s="8"/>
      <c r="AJ208" s="11"/>
    </row>
    <row r="209" spans="1:36" x14ac:dyDescent="0.3">
      <c r="A209" s="11"/>
      <c r="T209" s="1"/>
      <c r="U209" s="1"/>
      <c r="V209" s="1"/>
      <c r="Y209" s="2"/>
      <c r="AB209" s="8"/>
      <c r="AJ209" s="11"/>
    </row>
    <row r="210" spans="1:36" x14ac:dyDescent="0.3">
      <c r="A210" s="11"/>
      <c r="T210" s="1"/>
      <c r="U210" s="1"/>
      <c r="V210" s="1"/>
      <c r="Y210" s="2"/>
      <c r="AB210" s="8"/>
      <c r="AJ210" s="11"/>
    </row>
    <row r="211" spans="1:36" x14ac:dyDescent="0.3">
      <c r="A211" s="11"/>
      <c r="T211" s="1"/>
      <c r="U211" s="1"/>
      <c r="V211" s="1"/>
      <c r="Y211" s="2"/>
      <c r="AB211" s="8"/>
      <c r="AJ211" s="11"/>
    </row>
    <row r="212" spans="1:36" x14ac:dyDescent="0.3">
      <c r="A212" s="11"/>
      <c r="T212" s="1"/>
      <c r="U212" s="1"/>
      <c r="V212" s="1"/>
      <c r="Y212" s="2"/>
      <c r="AB212" s="8"/>
      <c r="AJ212" s="11"/>
    </row>
    <row r="213" spans="1:36" x14ac:dyDescent="0.3">
      <c r="A213" s="11"/>
      <c r="T213" s="1"/>
      <c r="U213" s="1"/>
      <c r="V213" s="1"/>
      <c r="Y213" s="2"/>
      <c r="AB213" s="8"/>
      <c r="AJ213" s="11"/>
    </row>
    <row r="214" spans="1:36" x14ac:dyDescent="0.3">
      <c r="A214" s="11"/>
      <c r="T214" s="1"/>
      <c r="U214" s="1"/>
      <c r="V214" s="1"/>
      <c r="Y214" s="2"/>
      <c r="AB214" s="8"/>
      <c r="AJ214" s="11"/>
    </row>
    <row r="215" spans="1:36" x14ac:dyDescent="0.3">
      <c r="A215" s="11"/>
      <c r="T215" s="1"/>
      <c r="U215" s="1"/>
      <c r="V215" s="1"/>
      <c r="Y215" s="2"/>
      <c r="AB215" s="8"/>
      <c r="AJ215" s="11"/>
    </row>
    <row r="216" spans="1:36" x14ac:dyDescent="0.3">
      <c r="A216" s="11"/>
      <c r="T216" s="1"/>
      <c r="U216" s="1"/>
      <c r="V216" s="1"/>
      <c r="Y216" s="2"/>
      <c r="AB216" s="8"/>
      <c r="AJ216" s="11"/>
    </row>
    <row r="217" spans="1:36" x14ac:dyDescent="0.3">
      <c r="A217" s="11"/>
      <c r="T217" s="1"/>
      <c r="U217" s="1"/>
      <c r="V217" s="1"/>
      <c r="Y217" s="2"/>
      <c r="AB217" s="8"/>
      <c r="AJ217" s="11"/>
    </row>
    <row r="218" spans="1:36" x14ac:dyDescent="0.3">
      <c r="A218" s="11"/>
      <c r="T218" s="1"/>
      <c r="U218" s="1"/>
      <c r="V218" s="1"/>
      <c r="Y218" s="2"/>
      <c r="AB218" s="8"/>
      <c r="AJ218" s="11"/>
    </row>
    <row r="219" spans="1:36" x14ac:dyDescent="0.3">
      <c r="A219" s="11"/>
      <c r="T219" s="1"/>
      <c r="U219" s="1"/>
      <c r="V219" s="1"/>
      <c r="Y219" s="2"/>
      <c r="AB219" s="8"/>
      <c r="AJ219" s="11"/>
    </row>
    <row r="220" spans="1:36" x14ac:dyDescent="0.3">
      <c r="A220" s="11"/>
      <c r="T220" s="1"/>
      <c r="U220" s="1"/>
      <c r="V220" s="1"/>
      <c r="Y220" s="2"/>
      <c r="AB220" s="8"/>
      <c r="AJ220" s="11"/>
    </row>
    <row r="221" spans="1:36" x14ac:dyDescent="0.3">
      <c r="A221" s="11"/>
      <c r="T221" s="1"/>
      <c r="U221" s="1"/>
      <c r="V221" s="1"/>
      <c r="Y221" s="2"/>
      <c r="AB221" s="8"/>
      <c r="AJ221" s="11"/>
    </row>
    <row r="222" spans="1:36" x14ac:dyDescent="0.3">
      <c r="A222" s="11"/>
      <c r="T222" s="1"/>
      <c r="U222" s="1"/>
      <c r="V222" s="1"/>
      <c r="Y222" s="2"/>
      <c r="AB222" s="8"/>
      <c r="AJ222" s="11"/>
    </row>
    <row r="223" spans="1:36" x14ac:dyDescent="0.3">
      <c r="A223" s="11"/>
      <c r="T223" s="1"/>
      <c r="U223" s="1"/>
      <c r="V223" s="1"/>
      <c r="Y223" s="2"/>
      <c r="AB223" s="8"/>
      <c r="AJ223" s="11"/>
    </row>
    <row r="224" spans="1:36" x14ac:dyDescent="0.3">
      <c r="A224" s="11"/>
      <c r="T224" s="1"/>
      <c r="U224" s="1"/>
      <c r="V224" s="1"/>
      <c r="Y224" s="2"/>
      <c r="AB224" s="8"/>
      <c r="AJ224" s="11"/>
    </row>
    <row r="225" spans="1:36" x14ac:dyDescent="0.3">
      <c r="A225" s="11"/>
      <c r="T225" s="1"/>
      <c r="U225" s="1"/>
      <c r="V225" s="1"/>
      <c r="Y225" s="2"/>
      <c r="AB225" s="8"/>
      <c r="AJ225" s="11"/>
    </row>
    <row r="226" spans="1:36" x14ac:dyDescent="0.3">
      <c r="A226" s="11"/>
      <c r="T226" s="1"/>
      <c r="U226" s="1"/>
      <c r="V226" s="1"/>
      <c r="Y226" s="2"/>
      <c r="AB226" s="8"/>
      <c r="AJ226" s="11"/>
    </row>
    <row r="227" spans="1:36" x14ac:dyDescent="0.3">
      <c r="A227" s="11"/>
      <c r="T227" s="1"/>
      <c r="U227" s="1"/>
      <c r="V227" s="1"/>
      <c r="Y227" s="2"/>
      <c r="AB227" s="8"/>
      <c r="AJ227" s="11"/>
    </row>
    <row r="228" spans="1:36" x14ac:dyDescent="0.3">
      <c r="A228" s="11"/>
      <c r="T228" s="1"/>
      <c r="U228" s="1"/>
      <c r="V228" s="1"/>
      <c r="Y228" s="2"/>
      <c r="AB228" s="8"/>
      <c r="AJ228" s="11"/>
    </row>
    <row r="229" spans="1:36" x14ac:dyDescent="0.3">
      <c r="A229" s="11"/>
      <c r="T229" s="1"/>
      <c r="U229" s="1"/>
      <c r="V229" s="1"/>
      <c r="Y229" s="2"/>
      <c r="AB229" s="8"/>
      <c r="AJ229" s="11"/>
    </row>
    <row r="230" spans="1:36" x14ac:dyDescent="0.3">
      <c r="A230" s="11"/>
      <c r="T230" s="1"/>
      <c r="U230" s="1"/>
      <c r="V230" s="1"/>
      <c r="Y230" s="2"/>
      <c r="AB230" s="8"/>
      <c r="AJ230" s="11"/>
    </row>
    <row r="231" spans="1:36" x14ac:dyDescent="0.3">
      <c r="A231" s="11"/>
      <c r="T231" s="1"/>
      <c r="U231" s="1"/>
      <c r="V231" s="1"/>
      <c r="Y231" s="2"/>
      <c r="AB231" s="8"/>
      <c r="AJ231" s="11"/>
    </row>
    <row r="232" spans="1:36" x14ac:dyDescent="0.3">
      <c r="A232" s="11"/>
      <c r="T232" s="1"/>
      <c r="U232" s="1"/>
      <c r="V232" s="1"/>
      <c r="Y232" s="2"/>
      <c r="AB232" s="8"/>
      <c r="AJ232" s="11"/>
    </row>
    <row r="233" spans="1:36" x14ac:dyDescent="0.3">
      <c r="A233" s="11"/>
      <c r="T233" s="1"/>
      <c r="U233" s="1"/>
      <c r="V233" s="1"/>
      <c r="Y233" s="2"/>
      <c r="AB233" s="8"/>
      <c r="AJ233" s="11"/>
    </row>
    <row r="234" spans="1:36" x14ac:dyDescent="0.3">
      <c r="A234" s="11"/>
      <c r="T234" s="1"/>
      <c r="U234" s="1"/>
      <c r="V234" s="1"/>
      <c r="Y234" s="2"/>
      <c r="AB234" s="8"/>
      <c r="AJ234" s="11"/>
    </row>
    <row r="235" spans="1:36" x14ac:dyDescent="0.3">
      <c r="A235" s="11"/>
      <c r="T235" s="1"/>
      <c r="U235" s="1"/>
      <c r="V235" s="1"/>
      <c r="Y235" s="2"/>
      <c r="AB235" s="8"/>
      <c r="AJ235" s="11"/>
    </row>
    <row r="236" spans="1:36" x14ac:dyDescent="0.3">
      <c r="A236" s="11"/>
      <c r="T236" s="1"/>
      <c r="U236" s="1"/>
      <c r="V236" s="1"/>
      <c r="Y236" s="2"/>
      <c r="AB236" s="8"/>
      <c r="AJ236" s="11"/>
    </row>
    <row r="237" spans="1:36" x14ac:dyDescent="0.3">
      <c r="A237" s="11"/>
      <c r="T237" s="1"/>
      <c r="U237" s="1"/>
      <c r="V237" s="1"/>
      <c r="Y237" s="2"/>
      <c r="AB237" s="8"/>
      <c r="AJ237" s="11"/>
    </row>
    <row r="238" spans="1:36" x14ac:dyDescent="0.3">
      <c r="A238" s="11"/>
      <c r="T238" s="1"/>
      <c r="U238" s="1"/>
      <c r="V238" s="1"/>
      <c r="Y238" s="2"/>
      <c r="AB238" s="8"/>
      <c r="AJ238" s="11"/>
    </row>
    <row r="239" spans="1:36" x14ac:dyDescent="0.3">
      <c r="A239" s="11"/>
      <c r="T239" s="1"/>
      <c r="U239" s="1"/>
      <c r="V239" s="1"/>
      <c r="Y239" s="2"/>
      <c r="AB239" s="8"/>
      <c r="AJ239" s="11"/>
    </row>
    <row r="240" spans="1:36" x14ac:dyDescent="0.3">
      <c r="A240" s="11"/>
      <c r="T240" s="1"/>
      <c r="U240" s="1"/>
      <c r="V240" s="1"/>
      <c r="Y240" s="2"/>
      <c r="AB240" s="8"/>
      <c r="AJ240" s="11"/>
    </row>
    <row r="241" spans="1:53" x14ac:dyDescent="0.3">
      <c r="A241" s="11"/>
      <c r="T241" s="1"/>
      <c r="U241" s="1"/>
      <c r="V241" s="1"/>
      <c r="Y241" s="2"/>
      <c r="AB241" s="8"/>
      <c r="AJ241" s="11"/>
    </row>
    <row r="242" spans="1:53" x14ac:dyDescent="0.3">
      <c r="A242" s="11"/>
      <c r="T242" s="1"/>
      <c r="U242" s="1"/>
      <c r="V242" s="1"/>
      <c r="Y242" s="2"/>
      <c r="AB242" s="8"/>
      <c r="AJ242" s="11"/>
    </row>
    <row r="243" spans="1:53" x14ac:dyDescent="0.3">
      <c r="A243" s="11"/>
      <c r="T243" s="1"/>
      <c r="U243" s="1"/>
      <c r="V243" s="1"/>
      <c r="Y243" s="2"/>
      <c r="AB243" s="8"/>
      <c r="AJ243" s="11"/>
    </row>
    <row r="244" spans="1:53" x14ac:dyDescent="0.3">
      <c r="A244" s="11"/>
      <c r="T244" s="1"/>
      <c r="U244" s="1"/>
      <c r="V244" s="1"/>
      <c r="Y244" s="2"/>
      <c r="AB244" s="8"/>
      <c r="AJ244" s="11"/>
    </row>
    <row r="245" spans="1:53" x14ac:dyDescent="0.3">
      <c r="A245" s="11"/>
      <c r="T245" s="1"/>
      <c r="U245" s="1"/>
      <c r="V245" s="1"/>
      <c r="Y245" s="2"/>
      <c r="AB245" s="8"/>
      <c r="AJ245" s="11"/>
    </row>
    <row r="246" spans="1:53" x14ac:dyDescent="0.3">
      <c r="A246" s="11"/>
      <c r="T246" s="1"/>
      <c r="U246" s="1"/>
      <c r="V246" s="1"/>
      <c r="Y246" s="2"/>
      <c r="AB246" s="8"/>
      <c r="AJ246" s="11"/>
    </row>
    <row r="247" spans="1:53" x14ac:dyDescent="0.3">
      <c r="A247" s="11"/>
      <c r="T247" s="1"/>
      <c r="U247" s="1"/>
      <c r="V247" s="1"/>
      <c r="Y247" s="2"/>
      <c r="AB247" s="8"/>
      <c r="AJ247" s="11"/>
    </row>
    <row r="248" spans="1:53" x14ac:dyDescent="0.3">
      <c r="A248" s="11"/>
      <c r="T248" s="1"/>
      <c r="U248" s="1"/>
      <c r="V248" s="1"/>
      <c r="Y248" s="2"/>
      <c r="AB248" s="8"/>
      <c r="AJ248" s="11"/>
    </row>
    <row r="249" spans="1:53" x14ac:dyDescent="0.3">
      <c r="A249" s="11"/>
      <c r="T249" s="1"/>
      <c r="U249" s="1"/>
      <c r="V249" s="1"/>
      <c r="Y249" s="2"/>
      <c r="AB249" s="8"/>
      <c r="AJ249" s="11"/>
    </row>
    <row r="250" spans="1:53" x14ac:dyDescent="0.3">
      <c r="A250" s="11"/>
      <c r="T250" s="1"/>
      <c r="U250" s="1"/>
      <c r="V250" s="1"/>
      <c r="Y250" s="2"/>
      <c r="AB250" s="8"/>
      <c r="AJ250" s="11"/>
    </row>
    <row r="251" spans="1:53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</row>
    <row r="252" spans="1:53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</row>
    <row r="253" spans="1:53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1"/>
      <c r="R253" s="11"/>
      <c r="S253" s="11"/>
      <c r="T253" s="14"/>
      <c r="U253" s="14"/>
      <c r="V253" s="14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</row>
    <row r="254" spans="1:53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</row>
    <row r="255" spans="1:53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</row>
    <row r="256" spans="1:53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W256" s="11"/>
      <c r="AX256" s="11"/>
      <c r="AY256" s="11"/>
      <c r="AZ256" s="11"/>
      <c r="BA256" s="11"/>
    </row>
    <row r="257" spans="1:53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W257" s="11"/>
      <c r="AX257" s="11"/>
      <c r="AY257" s="11"/>
      <c r="AZ257" s="11"/>
      <c r="BA257" s="11"/>
    </row>
    <row r="258" spans="1:53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W258" s="11"/>
      <c r="AX258" s="11"/>
      <c r="AY258" s="11"/>
      <c r="AZ258" s="11"/>
      <c r="BA258" s="11"/>
    </row>
    <row r="259" spans="1:53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W259" s="11"/>
      <c r="AX259" s="11"/>
      <c r="AY259" s="11"/>
      <c r="AZ259" s="11"/>
      <c r="BA259" s="11"/>
    </row>
    <row r="260" spans="1:53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W260" s="11"/>
      <c r="AX260" s="11"/>
      <c r="AY260" s="11"/>
      <c r="AZ260" s="11"/>
      <c r="BA260" s="11"/>
    </row>
    <row r="261" spans="1:53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W261" s="11"/>
      <c r="AX261" s="11"/>
      <c r="AY261" s="11"/>
      <c r="AZ261" s="11"/>
      <c r="BA261" s="11"/>
    </row>
    <row r="262" spans="1:53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W262" s="11"/>
      <c r="AX262" s="11"/>
      <c r="AY262" s="11"/>
      <c r="AZ262" s="11"/>
      <c r="BA262" s="11"/>
    </row>
    <row r="263" spans="1:53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W263" s="11"/>
      <c r="AX263" s="11"/>
      <c r="AY263" s="11"/>
      <c r="AZ263" s="11"/>
      <c r="BA263" s="11"/>
    </row>
    <row r="264" spans="1:53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W264" s="11"/>
      <c r="AX264" s="11"/>
      <c r="AY264" s="11"/>
      <c r="AZ264" s="11"/>
      <c r="BA264" s="11"/>
    </row>
    <row r="265" spans="1:53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W265" s="11"/>
      <c r="AX265" s="11"/>
      <c r="AY265" s="11"/>
      <c r="AZ265" s="11"/>
      <c r="BA265" s="11"/>
    </row>
    <row r="266" spans="1:53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W266" s="11"/>
      <c r="AX266" s="11"/>
      <c r="AY266" s="11"/>
      <c r="AZ266" s="11"/>
      <c r="BA266" s="11"/>
    </row>
    <row r="267" spans="1:53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W267" s="11"/>
      <c r="AX267" s="11"/>
      <c r="AY267" s="11"/>
      <c r="AZ267" s="11"/>
      <c r="BA267" s="11"/>
    </row>
    <row r="268" spans="1:53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W268" s="11"/>
      <c r="AX268" s="11"/>
      <c r="AY268" s="11"/>
      <c r="AZ268" s="11"/>
      <c r="BA268" s="11"/>
    </row>
    <row r="269" spans="1:53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W269" s="11"/>
      <c r="AX269" s="11"/>
      <c r="AY269" s="11"/>
      <c r="AZ269" s="11"/>
      <c r="BA269" s="11"/>
    </row>
    <row r="270" spans="1:53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W270" s="11"/>
      <c r="AX270" s="11"/>
      <c r="AY270" s="11"/>
      <c r="AZ270" s="11"/>
      <c r="BA270" s="11"/>
    </row>
    <row r="271" spans="1:53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W271" s="11"/>
      <c r="AX271" s="11"/>
      <c r="AY271" s="11"/>
      <c r="AZ271" s="11"/>
      <c r="BA271" s="11"/>
    </row>
    <row r="272" spans="1:53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W272" s="11"/>
      <c r="AX272" s="11"/>
      <c r="AY272" s="11"/>
      <c r="AZ272" s="11"/>
      <c r="BA272" s="11"/>
    </row>
    <row r="273" spans="1:53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W273" s="11"/>
      <c r="AX273" s="11"/>
      <c r="AY273" s="11"/>
      <c r="AZ273" s="11"/>
      <c r="BA273" s="11"/>
    </row>
    <row r="274" spans="1:53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W274" s="11"/>
      <c r="AX274" s="11"/>
      <c r="AY274" s="11"/>
      <c r="AZ274" s="11"/>
      <c r="BA274" s="11"/>
    </row>
    <row r="275" spans="1:53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W275" s="11"/>
      <c r="AX275" s="11"/>
      <c r="AY275" s="11"/>
      <c r="AZ275" s="11"/>
      <c r="BA275" s="11"/>
    </row>
    <row r="276" spans="1:53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W276" s="11"/>
      <c r="AX276" s="11"/>
      <c r="AY276" s="11"/>
      <c r="AZ276" s="11"/>
      <c r="BA276" s="11"/>
    </row>
    <row r="277" spans="1:53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W277" s="11"/>
      <c r="AX277" s="11"/>
      <c r="AY277" s="11"/>
      <c r="AZ277" s="11"/>
      <c r="BA277" s="11"/>
    </row>
    <row r="278" spans="1:53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W278" s="11"/>
      <c r="AX278" s="11"/>
      <c r="AY278" s="11"/>
      <c r="AZ278" s="11"/>
      <c r="BA278" s="11"/>
    </row>
    <row r="279" spans="1:53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W279" s="11"/>
      <c r="AX279" s="11"/>
      <c r="AY279" s="11"/>
      <c r="AZ279" s="11"/>
      <c r="BA279" s="11"/>
    </row>
    <row r="280" spans="1:53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W280" s="11"/>
      <c r="AX280" s="11"/>
      <c r="AY280" s="11"/>
      <c r="AZ280" s="11"/>
      <c r="BA280" s="11"/>
    </row>
    <row r="281" spans="1:53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W281" s="11"/>
      <c r="AX281" s="11"/>
      <c r="AY281" s="11"/>
      <c r="AZ281" s="11"/>
      <c r="BA281" s="11"/>
    </row>
    <row r="282" spans="1:53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W282" s="11"/>
      <c r="AX282" s="11"/>
      <c r="AY282" s="11"/>
      <c r="AZ282" s="11"/>
      <c r="BA282" s="11"/>
    </row>
    <row r="283" spans="1:53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W283" s="11"/>
      <c r="AX283" s="11"/>
      <c r="AY283" s="11"/>
      <c r="AZ283" s="11"/>
      <c r="BA283" s="11"/>
    </row>
    <row r="284" spans="1:53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W284" s="11"/>
      <c r="AX284" s="11"/>
      <c r="AY284" s="11"/>
      <c r="AZ284" s="11"/>
      <c r="BA284" s="11"/>
    </row>
    <row r="285" spans="1:53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W285" s="11"/>
      <c r="AX285" s="11"/>
      <c r="AY285" s="11"/>
      <c r="AZ285" s="11"/>
      <c r="BA285" s="11"/>
    </row>
    <row r="286" spans="1:53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W286" s="11"/>
      <c r="AX286" s="11"/>
      <c r="AY286" s="11"/>
      <c r="AZ286" s="11"/>
      <c r="BA286" s="11"/>
    </row>
    <row r="287" spans="1:53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W287" s="11"/>
      <c r="AX287" s="11"/>
      <c r="AY287" s="11"/>
      <c r="AZ287" s="11"/>
      <c r="BA287" s="11"/>
    </row>
    <row r="288" spans="1:53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W288" s="11"/>
      <c r="AX288" s="11"/>
      <c r="AY288" s="11"/>
      <c r="AZ288" s="11"/>
      <c r="BA288" s="11"/>
    </row>
    <row r="289" spans="1:53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W289" s="11"/>
      <c r="AX289" s="11"/>
      <c r="AY289" s="11"/>
      <c r="AZ289" s="11"/>
      <c r="BA289" s="11"/>
    </row>
    <row r="290" spans="1:53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W290" s="11"/>
      <c r="AX290" s="11"/>
      <c r="AY290" s="11"/>
      <c r="AZ290" s="11"/>
      <c r="BA290" s="11"/>
    </row>
    <row r="291" spans="1:53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W291" s="11"/>
      <c r="AX291" s="11"/>
      <c r="AY291" s="11"/>
      <c r="AZ291" s="11"/>
      <c r="BA291" s="11"/>
    </row>
    <row r="292" spans="1:53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W292" s="11"/>
      <c r="AX292" s="11"/>
      <c r="AY292" s="11"/>
      <c r="AZ292" s="11"/>
      <c r="BA292" s="11"/>
    </row>
    <row r="293" spans="1:53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W293" s="11"/>
      <c r="AX293" s="11"/>
      <c r="AY293" s="11"/>
      <c r="AZ293" s="11"/>
      <c r="BA293" s="11"/>
    </row>
    <row r="294" spans="1:53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W294" s="11"/>
      <c r="AX294" s="11"/>
      <c r="AY294" s="11"/>
      <c r="AZ294" s="11"/>
      <c r="BA294" s="11"/>
    </row>
    <row r="295" spans="1:53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W295" s="11"/>
      <c r="AX295" s="11"/>
      <c r="AY295" s="11"/>
      <c r="AZ295" s="11"/>
      <c r="BA295" s="11"/>
    </row>
    <row r="296" spans="1:53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W296" s="11"/>
      <c r="AX296" s="11"/>
      <c r="AY296" s="11"/>
      <c r="AZ296" s="11"/>
      <c r="BA296" s="11"/>
    </row>
    <row r="297" spans="1:53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W297" s="11"/>
      <c r="AX297" s="11"/>
      <c r="AY297" s="11"/>
      <c r="AZ297" s="11"/>
      <c r="BA297" s="11"/>
    </row>
    <row r="298" spans="1:53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W298" s="11"/>
      <c r="AX298" s="11"/>
      <c r="AY298" s="11"/>
      <c r="AZ298" s="11"/>
      <c r="BA298" s="11"/>
    </row>
    <row r="299" spans="1:53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W299" s="11"/>
      <c r="AX299" s="11"/>
      <c r="AY299" s="11"/>
      <c r="AZ299" s="11"/>
      <c r="BA299" s="11"/>
    </row>
    <row r="300" spans="1:53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W300" s="11"/>
      <c r="AX300" s="11"/>
      <c r="AY300" s="11"/>
      <c r="AZ300" s="11"/>
      <c r="BA300" s="11"/>
    </row>
    <row r="301" spans="1:53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W301" s="11"/>
      <c r="AX301" s="11"/>
      <c r="AY301" s="11"/>
      <c r="AZ301" s="11"/>
      <c r="BA301" s="11"/>
    </row>
    <row r="302" spans="1:53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W302" s="11"/>
      <c r="AX302" s="11"/>
      <c r="AY302" s="11"/>
      <c r="AZ302" s="11"/>
      <c r="BA302" s="11"/>
    </row>
    <row r="303" spans="1:53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W303" s="11"/>
      <c r="AX303" s="11"/>
      <c r="AY303" s="11"/>
      <c r="AZ303" s="11"/>
      <c r="BA303" s="11"/>
    </row>
    <row r="304" spans="1:53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48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48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48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48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48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48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48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48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48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48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48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48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48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48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48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</row>
    <row r="400" spans="1:48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</row>
    <row r="401" spans="1:48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</row>
    <row r="402" spans="1:48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</row>
    <row r="403" spans="1:48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</row>
    <row r="404" spans="1:48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</row>
    <row r="405" spans="1:48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</row>
    <row r="406" spans="1:48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</row>
    <row r="407" spans="1:48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</row>
    <row r="408" spans="1:48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</row>
    <row r="409" spans="1:48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</row>
    <row r="410" spans="1:48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</row>
    <row r="411" spans="1:48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</row>
    <row r="412" spans="1:48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</row>
    <row r="413" spans="1:48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</row>
    <row r="414" spans="1:48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</row>
    <row r="415" spans="1:48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</row>
    <row r="416" spans="1:48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</row>
    <row r="417" spans="1:48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</row>
    <row r="418" spans="1:48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</row>
    <row r="419" spans="1:48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</row>
    <row r="420" spans="1:48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</row>
    <row r="421" spans="1:48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</row>
    <row r="422" spans="1:48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</row>
    <row r="423" spans="1:48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</row>
    <row r="424" spans="1:48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</row>
    <row r="425" spans="1:48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</row>
    <row r="426" spans="1:48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</row>
    <row r="427" spans="1:48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</row>
    <row r="428" spans="1:48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</row>
    <row r="429" spans="1:48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</row>
    <row r="430" spans="1:48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</row>
    <row r="431" spans="1:48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</row>
    <row r="432" spans="1:48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</row>
    <row r="433" spans="1:48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</row>
    <row r="434" spans="1:48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</row>
    <row r="435" spans="1:48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</row>
    <row r="436" spans="1:48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</row>
    <row r="437" spans="1:48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</row>
    <row r="438" spans="1:48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</row>
    <row r="439" spans="1:48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</row>
    <row r="440" spans="1:48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</row>
    <row r="441" spans="1:48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</row>
    <row r="442" spans="1:48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</row>
    <row r="443" spans="1:48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</row>
    <row r="444" spans="1:48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</row>
    <row r="445" spans="1:48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</row>
    <row r="446" spans="1:48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</row>
    <row r="447" spans="1:48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</row>
    <row r="448" spans="1:48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</row>
    <row r="449" spans="1:48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</row>
    <row r="450" spans="1:48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</row>
    <row r="451" spans="1:48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</row>
    <row r="452" spans="1:48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</row>
    <row r="453" spans="1:48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</row>
    <row r="454" spans="1:48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</row>
    <row r="455" spans="1:48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</row>
    <row r="456" spans="1:48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</row>
    <row r="457" spans="1:48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</row>
    <row r="458" spans="1:48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</row>
    <row r="459" spans="1:48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</row>
    <row r="460" spans="1:48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</row>
    <row r="461" spans="1:48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</row>
    <row r="462" spans="1:48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</row>
    <row r="463" spans="1:48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</row>
    <row r="464" spans="1:48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</row>
    <row r="465" spans="1:48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</row>
    <row r="466" spans="1:48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</row>
    <row r="467" spans="1:48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</row>
    <row r="468" spans="1:48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</row>
    <row r="469" spans="1:48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</row>
    <row r="470" spans="1:48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</row>
    <row r="471" spans="1:48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</row>
    <row r="472" spans="1:48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</row>
    <row r="473" spans="1:48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</row>
    <row r="474" spans="1:48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</row>
    <row r="475" spans="1:48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</row>
    <row r="476" spans="1:48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</row>
    <row r="477" spans="1:48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</row>
    <row r="478" spans="1:48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</row>
    <row r="479" spans="1:48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</row>
    <row r="480" spans="1:48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</row>
    <row r="481" spans="1:48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</row>
    <row r="482" spans="1:48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</row>
    <row r="483" spans="1:48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</row>
    <row r="484" spans="1:48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</row>
    <row r="485" spans="1:48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</row>
    <row r="486" spans="1:48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</row>
    <row r="487" spans="1:48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</row>
    <row r="488" spans="1:48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</row>
    <row r="489" spans="1:48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</row>
    <row r="490" spans="1:48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</row>
    <row r="491" spans="1:48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</row>
    <row r="492" spans="1:48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</row>
    <row r="493" spans="1:48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</row>
    <row r="494" spans="1:48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95540</vt:lpstr>
      <vt:lpstr>95550</vt:lpstr>
      <vt:lpstr>95560</vt:lpstr>
      <vt:lpstr>95570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 Kankaanpää</dc:creator>
  <cp:lastModifiedBy>Franz Bødker</cp:lastModifiedBy>
  <dcterms:created xsi:type="dcterms:W3CDTF">2022-04-14T06:40:56Z</dcterms:created>
  <dcterms:modified xsi:type="dcterms:W3CDTF">2024-06-03T13:03:45Z</dcterms:modified>
</cp:coreProperties>
</file>