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0" windowWidth="20535" windowHeight="11760"/>
  </bookViews>
  <sheets>
    <sheet name="Full" sheetId="8" r:id="rId1"/>
  </sheets>
  <definedNames>
    <definedName name="_xlnm.Print_Area" localSheetId="0">Full!$A$1:$Z$263</definedName>
    <definedName name="_xlnm.Print_Titles" localSheetId="0">Full!$1:$3</definedName>
  </definedNames>
  <calcPr calcId="145621"/>
</workbook>
</file>

<file path=xl/calcChain.xml><?xml version="1.0" encoding="utf-8"?>
<calcChain xmlns="http://schemas.openxmlformats.org/spreadsheetml/2006/main">
  <c r="A6" i="8" l="1"/>
  <c r="A5" i="8"/>
  <c r="A4" i="8"/>
  <c r="Z263" i="8" l="1"/>
  <c r="Q263" i="8"/>
  <c r="R263" i="8" s="1"/>
  <c r="A263" i="8"/>
  <c r="Z262" i="8"/>
  <c r="Q262" i="8"/>
  <c r="R262" i="8" s="1"/>
  <c r="A262" i="8"/>
  <c r="Z261" i="8"/>
  <c r="X261" i="8" s="1"/>
  <c r="Q261" i="8"/>
  <c r="S261" i="8" s="1"/>
  <c r="A261" i="8"/>
  <c r="Z260" i="8"/>
  <c r="Q260" i="8"/>
  <c r="R260" i="8" s="1"/>
  <c r="A260" i="8"/>
  <c r="Z259" i="8"/>
  <c r="R259" i="8"/>
  <c r="Q259" i="8"/>
  <c r="S259" i="8" s="1"/>
  <c r="A259" i="8"/>
  <c r="Z258" i="8"/>
  <c r="Q258" i="8"/>
  <c r="R258" i="8" s="1"/>
  <c r="V258" i="8" s="1"/>
  <c r="T258" i="8" s="1"/>
  <c r="A258" i="8"/>
  <c r="Z257" i="8"/>
  <c r="X257" i="8" s="1"/>
  <c r="Q257" i="8"/>
  <c r="Y257" i="8" s="1"/>
  <c r="A257" i="8"/>
  <c r="Z256" i="8"/>
  <c r="Q256" i="8"/>
  <c r="S256" i="8" s="1"/>
  <c r="A256" i="8"/>
  <c r="Z255" i="8"/>
  <c r="Q255" i="8"/>
  <c r="R255" i="8" s="1"/>
  <c r="A255" i="8"/>
  <c r="Z254" i="8"/>
  <c r="Y254" i="8" s="1"/>
  <c r="R254" i="8"/>
  <c r="Q254" i="8"/>
  <c r="S254" i="8" s="1"/>
  <c r="A254" i="8"/>
  <c r="Z253" i="8"/>
  <c r="Q253" i="8"/>
  <c r="S253" i="8" s="1"/>
  <c r="A253" i="8"/>
  <c r="Z252" i="8"/>
  <c r="X252" i="8" s="1"/>
  <c r="S252" i="8"/>
  <c r="Q252" i="8"/>
  <c r="R252" i="8" s="1"/>
  <c r="A252" i="8"/>
  <c r="Z251" i="8"/>
  <c r="Q251" i="8"/>
  <c r="R251" i="8" s="1"/>
  <c r="W251" i="8" s="1"/>
  <c r="U251" i="8" s="1"/>
  <c r="A251" i="8"/>
  <c r="Z250" i="8"/>
  <c r="Q250" i="8"/>
  <c r="A250" i="8"/>
  <c r="Z249" i="8"/>
  <c r="X249" i="8" s="1"/>
  <c r="Q249" i="8"/>
  <c r="S249" i="8" s="1"/>
  <c r="A249" i="8"/>
  <c r="Z248" i="8"/>
  <c r="Q248" i="8"/>
  <c r="S248" i="8" s="1"/>
  <c r="A248" i="8"/>
  <c r="Z247" i="8"/>
  <c r="Q247" i="8"/>
  <c r="R247" i="8" s="1"/>
  <c r="W247" i="8" s="1"/>
  <c r="U247" i="8" s="1"/>
  <c r="M247" i="8" s="1"/>
  <c r="A247" i="8"/>
  <c r="Z246" i="8"/>
  <c r="Q246" i="8"/>
  <c r="R246" i="8" s="1"/>
  <c r="A246" i="8"/>
  <c r="Z245" i="8"/>
  <c r="Q245" i="8"/>
  <c r="A245" i="8"/>
  <c r="Z244" i="8"/>
  <c r="Q244" i="8"/>
  <c r="R244" i="8" s="1"/>
  <c r="A244" i="8"/>
  <c r="Z243" i="8"/>
  <c r="X243" i="8" s="1"/>
  <c r="S243" i="8"/>
  <c r="Q243" i="8"/>
  <c r="R243" i="8" s="1"/>
  <c r="A243" i="8"/>
  <c r="Z242" i="8"/>
  <c r="Q242" i="8"/>
  <c r="R242" i="8" s="1"/>
  <c r="A242" i="8"/>
  <c r="Z241" i="8"/>
  <c r="X241" i="8" s="1"/>
  <c r="S241" i="8"/>
  <c r="Q241" i="8"/>
  <c r="R241" i="8" s="1"/>
  <c r="A241" i="8"/>
  <c r="Z240" i="8"/>
  <c r="Q240" i="8"/>
  <c r="R240" i="8" s="1"/>
  <c r="A240" i="8"/>
  <c r="Z239" i="8"/>
  <c r="X239" i="8" s="1"/>
  <c r="S239" i="8"/>
  <c r="Q239" i="8"/>
  <c r="R239" i="8" s="1"/>
  <c r="A239" i="8"/>
  <c r="Z238" i="8"/>
  <c r="Q238" i="8"/>
  <c r="R238" i="8" s="1"/>
  <c r="A238" i="8"/>
  <c r="Z237" i="8"/>
  <c r="X237" i="8" s="1"/>
  <c r="S237" i="8"/>
  <c r="Q237" i="8"/>
  <c r="R237" i="8" s="1"/>
  <c r="A237" i="8"/>
  <c r="Z236" i="8"/>
  <c r="Q236" i="8"/>
  <c r="R236" i="8" s="1"/>
  <c r="A236" i="8"/>
  <c r="Z235" i="8"/>
  <c r="X235" i="8" s="1"/>
  <c r="S235" i="8"/>
  <c r="Q235" i="8"/>
  <c r="R235" i="8" s="1"/>
  <c r="A235" i="8"/>
  <c r="Z234" i="8"/>
  <c r="Q234" i="8"/>
  <c r="R234" i="8" s="1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Z233" i="8"/>
  <c r="Q233" i="8"/>
  <c r="S233" i="8" s="1"/>
  <c r="Z232" i="8"/>
  <c r="Q232" i="8"/>
  <c r="R232" i="8" s="1"/>
  <c r="Z231" i="8"/>
  <c r="Q231" i="8"/>
  <c r="R231" i="8" s="1"/>
  <c r="Z230" i="8"/>
  <c r="X230" i="8" s="1"/>
  <c r="Q230" i="8"/>
  <c r="S230" i="8" s="1"/>
  <c r="Z229" i="8"/>
  <c r="Q229" i="8"/>
  <c r="X229" i="8" s="1"/>
  <c r="Z228" i="8"/>
  <c r="X228" i="8" s="1"/>
  <c r="R228" i="8"/>
  <c r="Q228" i="8"/>
  <c r="S228" i="8" s="1"/>
  <c r="Z227" i="8"/>
  <c r="R227" i="8"/>
  <c r="Q227" i="8"/>
  <c r="S227" i="8" s="1"/>
  <c r="Z226" i="8"/>
  <c r="X226" i="8" s="1"/>
  <c r="Q226" i="8"/>
  <c r="S226" i="8" s="1"/>
  <c r="Z225" i="8"/>
  <c r="X225" i="8"/>
  <c r="R225" i="8"/>
  <c r="V225" i="8" s="1"/>
  <c r="T225" i="8" s="1"/>
  <c r="Q225" i="8"/>
  <c r="S225" i="8" s="1"/>
  <c r="Z224" i="8"/>
  <c r="X224" i="8" s="1"/>
  <c r="R224" i="8"/>
  <c r="Q224" i="8"/>
  <c r="S224" i="8" s="1"/>
  <c r="Z223" i="8"/>
  <c r="R223" i="8"/>
  <c r="Q223" i="8"/>
  <c r="S223" i="8" s="1"/>
  <c r="Z222" i="8"/>
  <c r="X222" i="8" s="1"/>
  <c r="Q222" i="8"/>
  <c r="Y222" i="8" s="1"/>
  <c r="Z221" i="8"/>
  <c r="X221" i="8"/>
  <c r="R221" i="8"/>
  <c r="V221" i="8" s="1"/>
  <c r="T221" i="8" s="1"/>
  <c r="Q221" i="8"/>
  <c r="S221" i="8" s="1"/>
  <c r="Z220" i="8"/>
  <c r="X220" i="8" s="1"/>
  <c r="R220" i="8"/>
  <c r="Q220" i="8"/>
  <c r="S220" i="8" s="1"/>
  <c r="Z219" i="8"/>
  <c r="R219" i="8"/>
  <c r="Q219" i="8"/>
  <c r="S219" i="8" s="1"/>
  <c r="Z218" i="8"/>
  <c r="X218" i="8" s="1"/>
  <c r="Q218" i="8"/>
  <c r="R218" i="8" s="1"/>
  <c r="V218" i="8" s="1"/>
  <c r="T218" i="8" s="1"/>
  <c r="Z217" i="8"/>
  <c r="X217" i="8"/>
  <c r="R217" i="8"/>
  <c r="V217" i="8" s="1"/>
  <c r="T217" i="8" s="1"/>
  <c r="Q217" i="8"/>
  <c r="S217" i="8" s="1"/>
  <c r="Z216" i="8"/>
  <c r="X216" i="8" s="1"/>
  <c r="R216" i="8"/>
  <c r="Q216" i="8"/>
  <c r="S216" i="8" s="1"/>
  <c r="Z215" i="8"/>
  <c r="R215" i="8"/>
  <c r="Q215" i="8"/>
  <c r="S215" i="8" s="1"/>
  <c r="Z214" i="8"/>
  <c r="X214" i="8" s="1"/>
  <c r="Q214" i="8"/>
  <c r="R214" i="8" s="1"/>
  <c r="V214" i="8" s="1"/>
  <c r="T214" i="8" s="1"/>
  <c r="Z213" i="8"/>
  <c r="X213" i="8"/>
  <c r="Q213" i="8"/>
  <c r="S213" i="8" s="1"/>
  <c r="Z212" i="8"/>
  <c r="X212" i="8" s="1"/>
  <c r="Q212" i="8"/>
  <c r="S212" i="8" s="1"/>
  <c r="Z211" i="8"/>
  <c r="S211" i="8"/>
  <c r="Q211" i="8"/>
  <c r="Y211" i="8" s="1"/>
  <c r="Z210" i="8"/>
  <c r="X210" i="8" s="1"/>
  <c r="R210" i="8"/>
  <c r="Q210" i="8"/>
  <c r="S210" i="8" s="1"/>
  <c r="Z209" i="8"/>
  <c r="Q209" i="8"/>
  <c r="R209" i="8" s="1"/>
  <c r="Z208" i="8"/>
  <c r="Q208" i="8"/>
  <c r="S208" i="8" s="1"/>
  <c r="Z207" i="8"/>
  <c r="Q207" i="8"/>
  <c r="Z206" i="8"/>
  <c r="X206" i="8"/>
  <c r="Q206" i="8"/>
  <c r="R206" i="8" s="1"/>
  <c r="V206" i="8" s="1"/>
  <c r="T206" i="8" s="1"/>
  <c r="Z205" i="8"/>
  <c r="X205" i="8" s="1"/>
  <c r="Q205" i="8"/>
  <c r="S205" i="8" s="1"/>
  <c r="Z204" i="8"/>
  <c r="X204" i="8"/>
  <c r="R204" i="8"/>
  <c r="V204" i="8" s="1"/>
  <c r="T204" i="8" s="1"/>
  <c r="Q204" i="8"/>
  <c r="S204" i="8" s="1"/>
  <c r="Z173" i="8"/>
  <c r="X173" i="8" s="1"/>
  <c r="Q173" i="8"/>
  <c r="S173" i="8" s="1"/>
  <c r="Z172" i="8"/>
  <c r="Q172" i="8"/>
  <c r="R172" i="8" s="1"/>
  <c r="Z171" i="8"/>
  <c r="R171" i="8"/>
  <c r="W171" i="8" s="1"/>
  <c r="U171" i="8" s="1"/>
  <c r="M171" i="8" s="1"/>
  <c r="Q171" i="8"/>
  <c r="S171" i="8" s="1"/>
  <c r="Z170" i="8"/>
  <c r="X170" i="8" s="1"/>
  <c r="Q170" i="8"/>
  <c r="S170" i="8" s="1"/>
  <c r="Z169" i="8"/>
  <c r="X169" i="8" s="1"/>
  <c r="S169" i="8"/>
  <c r="Q169" i="8"/>
  <c r="R169" i="8" s="1"/>
  <c r="Z168" i="8"/>
  <c r="R168" i="8"/>
  <c r="Q168" i="8"/>
  <c r="S168" i="8" s="1"/>
  <c r="Z167" i="8"/>
  <c r="X167" i="8" s="1"/>
  <c r="Q167" i="8"/>
  <c r="R167" i="8" s="1"/>
  <c r="Z166" i="8"/>
  <c r="X166" i="8" s="1"/>
  <c r="Q166" i="8"/>
  <c r="S166" i="8" s="1"/>
  <c r="Z165" i="8"/>
  <c r="X165" i="8"/>
  <c r="Q165" i="8"/>
  <c r="S165" i="8" s="1"/>
  <c r="Z164" i="8"/>
  <c r="Y164" i="8" s="1"/>
  <c r="S164" i="8"/>
  <c r="Q164" i="8"/>
  <c r="R164" i="8" s="1"/>
  <c r="Z163" i="8"/>
  <c r="Q163" i="8"/>
  <c r="S163" i="8" s="1"/>
  <c r="Z162" i="8"/>
  <c r="Q162" i="8"/>
  <c r="S162" i="8" s="1"/>
  <c r="Z161" i="8"/>
  <c r="Q161" i="8"/>
  <c r="R161" i="8" s="1"/>
  <c r="Z160" i="8"/>
  <c r="Q160" i="8"/>
  <c r="S160" i="8" s="1"/>
  <c r="Z159" i="8"/>
  <c r="Q159" i="8"/>
  <c r="S159" i="8" s="1"/>
  <c r="Z143" i="8"/>
  <c r="Q143" i="8"/>
  <c r="S143" i="8" s="1"/>
  <c r="Z142" i="8"/>
  <c r="S142" i="8"/>
  <c r="Q142" i="8"/>
  <c r="R142" i="8" s="1"/>
  <c r="Z141" i="8"/>
  <c r="Q141" i="8"/>
  <c r="S141" i="8" s="1"/>
  <c r="Z140" i="8"/>
  <c r="Q140" i="8"/>
  <c r="Z139" i="8"/>
  <c r="X139" i="8" s="1"/>
  <c r="Q139" i="8"/>
  <c r="R139" i="8" s="1"/>
  <c r="Z138" i="8"/>
  <c r="Q138" i="8"/>
  <c r="S138" i="8" s="1"/>
  <c r="Z137" i="8"/>
  <c r="Q137" i="8"/>
  <c r="S137" i="8" s="1"/>
  <c r="Z136" i="8"/>
  <c r="Y136" i="8" s="1"/>
  <c r="Q136" i="8"/>
  <c r="S136" i="8" s="1"/>
  <c r="Z135" i="8"/>
  <c r="X135" i="8" s="1"/>
  <c r="Q135" i="8"/>
  <c r="R135" i="8" s="1"/>
  <c r="Z134" i="8"/>
  <c r="Q134" i="8"/>
  <c r="R134" i="8" s="1"/>
  <c r="Z123" i="8"/>
  <c r="Q123" i="8"/>
  <c r="R123" i="8" s="1"/>
  <c r="Z122" i="8"/>
  <c r="Q122" i="8"/>
  <c r="Z121" i="8"/>
  <c r="Q121" i="8"/>
  <c r="S121" i="8" s="1"/>
  <c r="Z120" i="8"/>
  <c r="Q120" i="8"/>
  <c r="R120" i="8" s="1"/>
  <c r="Z119" i="8"/>
  <c r="Q119" i="8"/>
  <c r="R119" i="8" s="1"/>
  <c r="Z118" i="8"/>
  <c r="Q118" i="8"/>
  <c r="Z117" i="8"/>
  <c r="Q117" i="8"/>
  <c r="R117" i="8" s="1"/>
  <c r="Z116" i="8"/>
  <c r="X116" i="8" s="1"/>
  <c r="Q116" i="8"/>
  <c r="R116" i="8" s="1"/>
  <c r="Z115" i="8"/>
  <c r="Q115" i="8"/>
  <c r="R115" i="8" s="1"/>
  <c r="Z114" i="8"/>
  <c r="Q114" i="8"/>
  <c r="Z103" i="8"/>
  <c r="Q103" i="8"/>
  <c r="R103" i="8" s="1"/>
  <c r="Z102" i="8"/>
  <c r="Q102" i="8"/>
  <c r="S102" i="8" s="1"/>
  <c r="Z101" i="8"/>
  <c r="Q101" i="8"/>
  <c r="R101" i="8" s="1"/>
  <c r="Z100" i="8"/>
  <c r="Q100" i="8"/>
  <c r="S100" i="8" s="1"/>
  <c r="Z99" i="8"/>
  <c r="Q99" i="8"/>
  <c r="S99" i="8" s="1"/>
  <c r="Z98" i="8"/>
  <c r="Q98" i="8"/>
  <c r="S98" i="8" s="1"/>
  <c r="Z97" i="8"/>
  <c r="Q97" i="8"/>
  <c r="R97" i="8" s="1"/>
  <c r="Z96" i="8"/>
  <c r="Q96" i="8"/>
  <c r="Y96" i="8" s="1"/>
  <c r="Z95" i="8"/>
  <c r="Q95" i="8"/>
  <c r="S95" i="8" s="1"/>
  <c r="Z94" i="8"/>
  <c r="Q94" i="8"/>
  <c r="S94" i="8" s="1"/>
  <c r="S97" i="8" l="1"/>
  <c r="V115" i="8"/>
  <c r="T115" i="8" s="1"/>
  <c r="L115" i="8" s="1"/>
  <c r="X140" i="8"/>
  <c r="X142" i="8"/>
  <c r="R143" i="8"/>
  <c r="W143" i="8" s="1"/>
  <c r="U143" i="8" s="1"/>
  <c r="Y143" i="8"/>
  <c r="X159" i="8"/>
  <c r="R160" i="8"/>
  <c r="V160" i="8" s="1"/>
  <c r="T160" i="8" s="1"/>
  <c r="S161" i="8"/>
  <c r="X162" i="8"/>
  <c r="R163" i="8"/>
  <c r="V163" i="8" s="1"/>
  <c r="T163" i="8" s="1"/>
  <c r="L163" i="8" s="1"/>
  <c r="X164" i="8"/>
  <c r="V171" i="8"/>
  <c r="T171" i="8" s="1"/>
  <c r="J171" i="8" s="1"/>
  <c r="Y171" i="8"/>
  <c r="S172" i="8"/>
  <c r="Y172" i="8"/>
  <c r="W204" i="8"/>
  <c r="U204" i="8" s="1"/>
  <c r="M204" i="8" s="1"/>
  <c r="Y204" i="8"/>
  <c r="R208" i="8"/>
  <c r="W208" i="8" s="1"/>
  <c r="U208" i="8" s="1"/>
  <c r="S209" i="8"/>
  <c r="X211" i="8"/>
  <c r="R212" i="8"/>
  <c r="W212" i="8" s="1"/>
  <c r="U212" i="8" s="1"/>
  <c r="M212" i="8" s="1"/>
  <c r="V212" i="8"/>
  <c r="T212" i="8" s="1"/>
  <c r="L212" i="8" s="1"/>
  <c r="W217" i="8"/>
  <c r="U217" i="8" s="1"/>
  <c r="Y217" i="8"/>
  <c r="W221" i="8"/>
  <c r="U221" i="8" s="1"/>
  <c r="Y221" i="8"/>
  <c r="W225" i="8"/>
  <c r="U225" i="8" s="1"/>
  <c r="Y225" i="8"/>
  <c r="S229" i="8"/>
  <c r="Y229" i="8"/>
  <c r="S231" i="8"/>
  <c r="S232" i="8"/>
  <c r="X233" i="8"/>
  <c r="X234" i="8"/>
  <c r="X236" i="8"/>
  <c r="X238" i="8"/>
  <c r="X240" i="8"/>
  <c r="X242" i="8"/>
  <c r="X244" i="8"/>
  <c r="S246" i="8"/>
  <c r="X247" i="8"/>
  <c r="Y248" i="8"/>
  <c r="X250" i="8"/>
  <c r="S251" i="8"/>
  <c r="X255" i="8"/>
  <c r="Y256" i="8"/>
  <c r="V259" i="8"/>
  <c r="T259" i="8" s="1"/>
  <c r="X260" i="8"/>
  <c r="S262" i="8"/>
  <c r="S263" i="8"/>
  <c r="X143" i="8"/>
  <c r="X161" i="8"/>
  <c r="Y163" i="8"/>
  <c r="V168" i="8"/>
  <c r="T168" i="8" s="1"/>
  <c r="L168" i="8" s="1"/>
  <c r="X172" i="8"/>
  <c r="W209" i="8"/>
  <c r="U209" i="8" s="1"/>
  <c r="M209" i="8" s="1"/>
  <c r="Y212" i="8"/>
  <c r="W218" i="8"/>
  <c r="U218" i="8" s="1"/>
  <c r="M218" i="8" s="1"/>
  <c r="V219" i="8"/>
  <c r="T219" i="8" s="1"/>
  <c r="V223" i="8"/>
  <c r="T223" i="8" s="1"/>
  <c r="J223" i="8" s="1"/>
  <c r="V227" i="8"/>
  <c r="T227" i="8" s="1"/>
  <c r="R229" i="8"/>
  <c r="V231" i="8"/>
  <c r="T231" i="8" s="1"/>
  <c r="X232" i="8"/>
  <c r="R233" i="8"/>
  <c r="Y233" i="8"/>
  <c r="S234" i="8"/>
  <c r="S236" i="8"/>
  <c r="S238" i="8"/>
  <c r="S240" i="8"/>
  <c r="S242" i="8"/>
  <c r="S244" i="8"/>
  <c r="Y245" i="8"/>
  <c r="K247" i="8"/>
  <c r="S247" i="8"/>
  <c r="R248" i="8"/>
  <c r="W248" i="8" s="1"/>
  <c r="U248" i="8" s="1"/>
  <c r="K248" i="8" s="1"/>
  <c r="X248" i="8"/>
  <c r="Y250" i="8"/>
  <c r="V251" i="8"/>
  <c r="T251" i="8" s="1"/>
  <c r="J251" i="8" s="1"/>
  <c r="X253" i="8"/>
  <c r="S255" i="8"/>
  <c r="R256" i="8"/>
  <c r="W256" i="8" s="1"/>
  <c r="U256" i="8" s="1"/>
  <c r="K256" i="8" s="1"/>
  <c r="X256" i="8"/>
  <c r="X258" i="8"/>
  <c r="S260" i="8"/>
  <c r="Y262" i="8"/>
  <c r="Y263" i="8"/>
  <c r="K251" i="8"/>
  <c r="M251" i="8"/>
  <c r="W235" i="8"/>
  <c r="U235" i="8" s="1"/>
  <c r="V235" i="8"/>
  <c r="T235" i="8" s="1"/>
  <c r="W234" i="8"/>
  <c r="U234" i="8" s="1"/>
  <c r="V234" i="8"/>
  <c r="T234" i="8" s="1"/>
  <c r="M256" i="8"/>
  <c r="W260" i="8"/>
  <c r="U260" i="8" s="1"/>
  <c r="V260" i="8"/>
  <c r="T260" i="8" s="1"/>
  <c r="W252" i="8"/>
  <c r="U252" i="8" s="1"/>
  <c r="V252" i="8"/>
  <c r="T252" i="8" s="1"/>
  <c r="V263" i="8"/>
  <c r="T263" i="8" s="1"/>
  <c r="W263" i="8"/>
  <c r="U263" i="8" s="1"/>
  <c r="W240" i="8"/>
  <c r="U240" i="8" s="1"/>
  <c r="V240" i="8"/>
  <c r="T240" i="8" s="1"/>
  <c r="W238" i="8"/>
  <c r="U238" i="8" s="1"/>
  <c r="V238" i="8"/>
  <c r="T238" i="8" s="1"/>
  <c r="J258" i="8"/>
  <c r="L258" i="8"/>
  <c r="W237" i="8"/>
  <c r="U237" i="8" s="1"/>
  <c r="V237" i="8"/>
  <c r="T237" i="8" s="1"/>
  <c r="Y246" i="8"/>
  <c r="X246" i="8"/>
  <c r="W246" i="8"/>
  <c r="U246" i="8" s="1"/>
  <c r="V246" i="8"/>
  <c r="T246" i="8" s="1"/>
  <c r="S250" i="8"/>
  <c r="R250" i="8"/>
  <c r="V250" i="8" s="1"/>
  <c r="T250" i="8" s="1"/>
  <c r="W236" i="8"/>
  <c r="U236" i="8" s="1"/>
  <c r="V236" i="8"/>
  <c r="T236" i="8" s="1"/>
  <c r="W244" i="8"/>
  <c r="U244" i="8" s="1"/>
  <c r="V244" i="8"/>
  <c r="T244" i="8" s="1"/>
  <c r="X245" i="8"/>
  <c r="W255" i="8"/>
  <c r="U255" i="8" s="1"/>
  <c r="V255" i="8"/>
  <c r="T255" i="8" s="1"/>
  <c r="W241" i="8"/>
  <c r="U241" i="8" s="1"/>
  <c r="V241" i="8"/>
  <c r="T241" i="8" s="1"/>
  <c r="V247" i="8"/>
  <c r="T247" i="8" s="1"/>
  <c r="L251" i="8"/>
  <c r="J259" i="8"/>
  <c r="L259" i="8"/>
  <c r="W243" i="8"/>
  <c r="U243" i="8" s="1"/>
  <c r="V243" i="8"/>
  <c r="T243" i="8" s="1"/>
  <c r="W242" i="8"/>
  <c r="U242" i="8" s="1"/>
  <c r="V242" i="8"/>
  <c r="T242" i="8" s="1"/>
  <c r="M248" i="8"/>
  <c r="W239" i="8"/>
  <c r="U239" i="8" s="1"/>
  <c r="V239" i="8"/>
  <c r="T239" i="8" s="1"/>
  <c r="S245" i="8"/>
  <c r="R245" i="8"/>
  <c r="W245" i="8" s="1"/>
  <c r="U245" i="8" s="1"/>
  <c r="Y253" i="8"/>
  <c r="W259" i="8"/>
  <c r="U259" i="8" s="1"/>
  <c r="Y261" i="8"/>
  <c r="Y234" i="8"/>
  <c r="Y235" i="8"/>
  <c r="Y236" i="8"/>
  <c r="Y237" i="8"/>
  <c r="Y238" i="8"/>
  <c r="Y239" i="8"/>
  <c r="Y240" i="8"/>
  <c r="Y241" i="8"/>
  <c r="Y242" i="8"/>
  <c r="Y243" i="8"/>
  <c r="Y244" i="8"/>
  <c r="W250" i="8"/>
  <c r="U250" i="8" s="1"/>
  <c r="X251" i="8"/>
  <c r="Y252" i="8"/>
  <c r="R253" i="8"/>
  <c r="V253" i="8" s="1"/>
  <c r="T253" i="8" s="1"/>
  <c r="W258" i="8"/>
  <c r="U258" i="8" s="1"/>
  <c r="X259" i="8"/>
  <c r="Y260" i="8"/>
  <c r="R261" i="8"/>
  <c r="W261" i="8" s="1"/>
  <c r="U261" i="8" s="1"/>
  <c r="V248" i="8"/>
  <c r="T248" i="8" s="1"/>
  <c r="Y251" i="8"/>
  <c r="V256" i="8"/>
  <c r="T256" i="8" s="1"/>
  <c r="Y259" i="8"/>
  <c r="R249" i="8"/>
  <c r="V249" i="8" s="1"/>
  <c r="T249" i="8" s="1"/>
  <c r="W254" i="8"/>
  <c r="U254" i="8" s="1"/>
  <c r="R257" i="8"/>
  <c r="V257" i="8" s="1"/>
  <c r="T257" i="8" s="1"/>
  <c r="S258" i="8"/>
  <c r="W262" i="8"/>
  <c r="U262" i="8" s="1"/>
  <c r="X263" i="8"/>
  <c r="Y258" i="8"/>
  <c r="Y249" i="8"/>
  <c r="V254" i="8"/>
  <c r="T254" i="8" s="1"/>
  <c r="Y247" i="8"/>
  <c r="X254" i="8"/>
  <c r="Y255" i="8"/>
  <c r="S257" i="8"/>
  <c r="X262" i="8"/>
  <c r="V262" i="8"/>
  <c r="T262" i="8" s="1"/>
  <c r="J204" i="8"/>
  <c r="L204" i="8"/>
  <c r="J227" i="8"/>
  <c r="L227" i="8"/>
  <c r="L217" i="8"/>
  <c r="J217" i="8"/>
  <c r="M217" i="8"/>
  <c r="K217" i="8"/>
  <c r="K209" i="8"/>
  <c r="K218" i="8"/>
  <c r="V215" i="8"/>
  <c r="T215" i="8" s="1"/>
  <c r="Y215" i="8"/>
  <c r="X215" i="8"/>
  <c r="W215" i="8"/>
  <c r="U215" i="8" s="1"/>
  <c r="J231" i="8"/>
  <c r="L231" i="8"/>
  <c r="L206" i="8"/>
  <c r="J206" i="8"/>
  <c r="L214" i="8"/>
  <c r="J214" i="8"/>
  <c r="V208" i="8"/>
  <c r="T208" i="8" s="1"/>
  <c r="Y208" i="8"/>
  <c r="X208" i="8"/>
  <c r="K212" i="8"/>
  <c r="J219" i="8"/>
  <c r="L219" i="8"/>
  <c r="W206" i="8"/>
  <c r="U206" i="8" s="1"/>
  <c r="W214" i="8"/>
  <c r="U214" i="8" s="1"/>
  <c r="M221" i="8"/>
  <c r="K221" i="8"/>
  <c r="S207" i="8"/>
  <c r="R207" i="8"/>
  <c r="V207" i="8" s="1"/>
  <c r="T207" i="8" s="1"/>
  <c r="L218" i="8"/>
  <c r="J218" i="8"/>
  <c r="L223" i="8"/>
  <c r="L225" i="8"/>
  <c r="J225" i="8"/>
  <c r="Y207" i="8"/>
  <c r="M225" i="8"/>
  <c r="K225" i="8"/>
  <c r="J212" i="8"/>
  <c r="J221" i="8"/>
  <c r="L221" i="8"/>
  <c r="Y226" i="8"/>
  <c r="Y205" i="8"/>
  <c r="Y213" i="8"/>
  <c r="R222" i="8"/>
  <c r="V222" i="8" s="1"/>
  <c r="T222" i="8" s="1"/>
  <c r="R226" i="8"/>
  <c r="V226" i="8" s="1"/>
  <c r="T226" i="8" s="1"/>
  <c r="V228" i="8"/>
  <c r="T228" i="8" s="1"/>
  <c r="R230" i="8"/>
  <c r="V230" i="8" s="1"/>
  <c r="T230" i="8" s="1"/>
  <c r="X209" i="8"/>
  <c r="Y210" i="8"/>
  <c r="R211" i="8"/>
  <c r="Y216" i="8"/>
  <c r="W219" i="8"/>
  <c r="U219" i="8" s="1"/>
  <c r="Y220" i="8"/>
  <c r="W223" i="8"/>
  <c r="U223" i="8" s="1"/>
  <c r="Y224" i="8"/>
  <c r="W227" i="8"/>
  <c r="U227" i="8" s="1"/>
  <c r="Y228" i="8"/>
  <c r="W231" i="8"/>
  <c r="U231" i="8" s="1"/>
  <c r="Y232" i="8"/>
  <c r="Y209" i="8"/>
  <c r="X219" i="8"/>
  <c r="X223" i="8"/>
  <c r="X227" i="8"/>
  <c r="X231" i="8"/>
  <c r="X207" i="8"/>
  <c r="Y219" i="8"/>
  <c r="Y223" i="8"/>
  <c r="W226" i="8"/>
  <c r="U226" i="8" s="1"/>
  <c r="Y227" i="8"/>
  <c r="Y231" i="8"/>
  <c r="Y206" i="8"/>
  <c r="Y230" i="8"/>
  <c r="V220" i="8"/>
  <c r="T220" i="8" s="1"/>
  <c r="R205" i="8"/>
  <c r="S206" i="8"/>
  <c r="V209" i="8"/>
  <c r="T209" i="8" s="1"/>
  <c r="W210" i="8"/>
  <c r="U210" i="8" s="1"/>
  <c r="R213" i="8"/>
  <c r="S214" i="8"/>
  <c r="W216" i="8"/>
  <c r="U216" i="8" s="1"/>
  <c r="S218" i="8"/>
  <c r="W220" i="8"/>
  <c r="U220" i="8" s="1"/>
  <c r="S222" i="8"/>
  <c r="W224" i="8"/>
  <c r="U224" i="8" s="1"/>
  <c r="W228" i="8"/>
  <c r="U228" i="8" s="1"/>
  <c r="W232" i="8"/>
  <c r="U232" i="8" s="1"/>
  <c r="Y214" i="8"/>
  <c r="Y218" i="8"/>
  <c r="V210" i="8"/>
  <c r="T210" i="8" s="1"/>
  <c r="V216" i="8"/>
  <c r="T216" i="8" s="1"/>
  <c r="V224" i="8"/>
  <c r="T224" i="8" s="1"/>
  <c r="V232" i="8"/>
  <c r="T232" i="8" s="1"/>
  <c r="J163" i="8"/>
  <c r="W164" i="8"/>
  <c r="U164" i="8" s="1"/>
  <c r="V164" i="8"/>
  <c r="T164" i="8" s="1"/>
  <c r="W169" i="8"/>
  <c r="U169" i="8" s="1"/>
  <c r="V169" i="8"/>
  <c r="T169" i="8" s="1"/>
  <c r="W161" i="8"/>
  <c r="U161" i="8" s="1"/>
  <c r="V161" i="8"/>
  <c r="T161" i="8" s="1"/>
  <c r="L171" i="8"/>
  <c r="J168" i="8"/>
  <c r="W172" i="8"/>
  <c r="U172" i="8" s="1"/>
  <c r="V172" i="8"/>
  <c r="T172" i="8" s="1"/>
  <c r="Y159" i="8"/>
  <c r="Y167" i="8"/>
  <c r="R121" i="8"/>
  <c r="W121" i="8" s="1"/>
  <c r="U121" i="8" s="1"/>
  <c r="K121" i="8" s="1"/>
  <c r="Y166" i="8"/>
  <c r="Y162" i="8"/>
  <c r="V167" i="8"/>
  <c r="T167" i="8" s="1"/>
  <c r="W168" i="8"/>
  <c r="U168" i="8" s="1"/>
  <c r="Y170" i="8"/>
  <c r="X134" i="8"/>
  <c r="R141" i="8"/>
  <c r="V141" i="8" s="1"/>
  <c r="T141" i="8" s="1"/>
  <c r="L141" i="8" s="1"/>
  <c r="R159" i="8"/>
  <c r="V159" i="8" s="1"/>
  <c r="T159" i="8" s="1"/>
  <c r="W160" i="8"/>
  <c r="U160" i="8" s="1"/>
  <c r="Y103" i="8"/>
  <c r="X120" i="8"/>
  <c r="X137" i="8"/>
  <c r="W159" i="8"/>
  <c r="U159" i="8" s="1"/>
  <c r="X160" i="8"/>
  <c r="Y161" i="8"/>
  <c r="R162" i="8"/>
  <c r="V162" i="8" s="1"/>
  <c r="T162" i="8" s="1"/>
  <c r="W167" i="8"/>
  <c r="U167" i="8" s="1"/>
  <c r="X168" i="8"/>
  <c r="Y169" i="8"/>
  <c r="R170" i="8"/>
  <c r="V170" i="8" s="1"/>
  <c r="T170" i="8" s="1"/>
  <c r="X100" i="8"/>
  <c r="X114" i="8"/>
  <c r="S117" i="8"/>
  <c r="X123" i="8"/>
  <c r="R136" i="8"/>
  <c r="V136" i="8" s="1"/>
  <c r="T136" i="8" s="1"/>
  <c r="L136" i="8" s="1"/>
  <c r="Y137" i="8"/>
  <c r="Y160" i="8"/>
  <c r="Y168" i="8"/>
  <c r="K171" i="8"/>
  <c r="Y165" i="8"/>
  <c r="R166" i="8"/>
  <c r="W166" i="8" s="1"/>
  <c r="U166" i="8" s="1"/>
  <c r="S167" i="8"/>
  <c r="S135" i="8"/>
  <c r="R137" i="8"/>
  <c r="W137" i="8" s="1"/>
  <c r="U137" i="8" s="1"/>
  <c r="S139" i="8"/>
  <c r="Y141" i="8"/>
  <c r="W162" i="8"/>
  <c r="U162" i="8" s="1"/>
  <c r="X163" i="8"/>
  <c r="R165" i="8"/>
  <c r="W165" i="8" s="1"/>
  <c r="U165" i="8" s="1"/>
  <c r="X171" i="8"/>
  <c r="R173" i="8"/>
  <c r="W173" i="8" s="1"/>
  <c r="U173" i="8" s="1"/>
  <c r="S101" i="8"/>
  <c r="X138" i="8"/>
  <c r="Y173" i="8"/>
  <c r="S116" i="8"/>
  <c r="X119" i="8"/>
  <c r="X122" i="8"/>
  <c r="W142" i="8"/>
  <c r="U142" i="8" s="1"/>
  <c r="V142" i="8"/>
  <c r="T142" i="8" s="1"/>
  <c r="M137" i="8"/>
  <c r="K137" i="8"/>
  <c r="J136" i="8"/>
  <c r="M143" i="8"/>
  <c r="K143" i="8"/>
  <c r="W135" i="8"/>
  <c r="U135" i="8" s="1"/>
  <c r="V135" i="8"/>
  <c r="T135" i="8" s="1"/>
  <c r="W139" i="8"/>
  <c r="U139" i="8" s="1"/>
  <c r="V139" i="8"/>
  <c r="T139" i="8" s="1"/>
  <c r="Y138" i="8"/>
  <c r="V134" i="8"/>
  <c r="T134" i="8" s="1"/>
  <c r="Y140" i="8"/>
  <c r="W134" i="8"/>
  <c r="U134" i="8" s="1"/>
  <c r="Y135" i="8"/>
  <c r="Y139" i="8"/>
  <c r="R140" i="8"/>
  <c r="Y95" i="8"/>
  <c r="S120" i="8"/>
  <c r="V137" i="8"/>
  <c r="T137" i="8" s="1"/>
  <c r="S140" i="8"/>
  <c r="V143" i="8"/>
  <c r="T143" i="8" s="1"/>
  <c r="X115" i="8"/>
  <c r="R138" i="8"/>
  <c r="V138" i="8" s="1"/>
  <c r="T138" i="8" s="1"/>
  <c r="Y99" i="8"/>
  <c r="V116" i="8"/>
  <c r="T116" i="8" s="1"/>
  <c r="L116" i="8" s="1"/>
  <c r="X118" i="8"/>
  <c r="V123" i="8"/>
  <c r="T123" i="8" s="1"/>
  <c r="L123" i="8" s="1"/>
  <c r="S134" i="8"/>
  <c r="W136" i="8"/>
  <c r="U136" i="8" s="1"/>
  <c r="V117" i="8"/>
  <c r="T117" i="8" s="1"/>
  <c r="L117" i="8" s="1"/>
  <c r="X136" i="8"/>
  <c r="X141" i="8"/>
  <c r="Y142" i="8"/>
  <c r="Y134" i="8"/>
  <c r="X96" i="8"/>
  <c r="V119" i="8"/>
  <c r="T119" i="8" s="1"/>
  <c r="L119" i="8" s="1"/>
  <c r="W116" i="8"/>
  <c r="U116" i="8" s="1"/>
  <c r="W120" i="8"/>
  <c r="U120" i="8" s="1"/>
  <c r="V120" i="8"/>
  <c r="T120" i="8" s="1"/>
  <c r="J115" i="8"/>
  <c r="Y114" i="8"/>
  <c r="S115" i="8"/>
  <c r="W117" i="8"/>
  <c r="U117" i="8" s="1"/>
  <c r="Y118" i="8"/>
  <c r="S119" i="8"/>
  <c r="Y122" i="8"/>
  <c r="S123" i="8"/>
  <c r="R95" i="8"/>
  <c r="W95" i="8" s="1"/>
  <c r="U95" i="8" s="1"/>
  <c r="R99" i="8"/>
  <c r="W99" i="8" s="1"/>
  <c r="U99" i="8" s="1"/>
  <c r="S103" i="8"/>
  <c r="R114" i="8"/>
  <c r="W114" i="8" s="1"/>
  <c r="U114" i="8" s="1"/>
  <c r="X117" i="8"/>
  <c r="R118" i="8"/>
  <c r="W118" i="8" s="1"/>
  <c r="U118" i="8" s="1"/>
  <c r="M121" i="8"/>
  <c r="X121" i="8"/>
  <c r="R122" i="8"/>
  <c r="W122" i="8" s="1"/>
  <c r="U122" i="8" s="1"/>
  <c r="X103" i="8"/>
  <c r="S114" i="8"/>
  <c r="Y117" i="8"/>
  <c r="S118" i="8"/>
  <c r="Y121" i="8"/>
  <c r="S122" i="8"/>
  <c r="Y119" i="8"/>
  <c r="V99" i="8"/>
  <c r="T99" i="8" s="1"/>
  <c r="J99" i="8" s="1"/>
  <c r="W115" i="8"/>
  <c r="U115" i="8" s="1"/>
  <c r="Y116" i="8"/>
  <c r="W119" i="8"/>
  <c r="U119" i="8" s="1"/>
  <c r="Y120" i="8"/>
  <c r="W123" i="8"/>
  <c r="U123" i="8" s="1"/>
  <c r="X95" i="8"/>
  <c r="V97" i="8"/>
  <c r="T97" i="8" s="1"/>
  <c r="L97" i="8" s="1"/>
  <c r="X99" i="8"/>
  <c r="V101" i="8"/>
  <c r="T101" i="8" s="1"/>
  <c r="J101" i="8" s="1"/>
  <c r="Y115" i="8"/>
  <c r="Y123" i="8"/>
  <c r="X94" i="8"/>
  <c r="X98" i="8"/>
  <c r="X102" i="8"/>
  <c r="J97" i="8"/>
  <c r="V103" i="8"/>
  <c r="T103" i="8" s="1"/>
  <c r="W103" i="8"/>
  <c r="U103" i="8" s="1"/>
  <c r="Y94" i="8"/>
  <c r="W97" i="8"/>
  <c r="U97" i="8" s="1"/>
  <c r="Y98" i="8"/>
  <c r="W101" i="8"/>
  <c r="U101" i="8" s="1"/>
  <c r="Y102" i="8"/>
  <c r="R94" i="8"/>
  <c r="W94" i="8" s="1"/>
  <c r="U94" i="8" s="1"/>
  <c r="X97" i="8"/>
  <c r="R98" i="8"/>
  <c r="W98" i="8" s="1"/>
  <c r="U98" i="8" s="1"/>
  <c r="X101" i="8"/>
  <c r="R102" i="8"/>
  <c r="W102" i="8" s="1"/>
  <c r="U102" i="8" s="1"/>
  <c r="Y97" i="8"/>
  <c r="Y101" i="8"/>
  <c r="Y100" i="8"/>
  <c r="R96" i="8"/>
  <c r="V96" i="8" s="1"/>
  <c r="T96" i="8" s="1"/>
  <c r="R100" i="8"/>
  <c r="V100" i="8" s="1"/>
  <c r="T100" i="8" s="1"/>
  <c r="S96" i="8"/>
  <c r="V94" i="8"/>
  <c r="T94" i="8" s="1"/>
  <c r="Z203" i="8"/>
  <c r="Q203" i="8"/>
  <c r="S203" i="8" s="1"/>
  <c r="Z202" i="8"/>
  <c r="Q202" i="8"/>
  <c r="Z201" i="8"/>
  <c r="Q201" i="8"/>
  <c r="S201" i="8" s="1"/>
  <c r="Z200" i="8"/>
  <c r="Q200" i="8"/>
  <c r="Z199" i="8"/>
  <c r="Q199" i="8"/>
  <c r="S199" i="8" s="1"/>
  <c r="Z198" i="8"/>
  <c r="Q198" i="8"/>
  <c r="Z197" i="8"/>
  <c r="Q197" i="8"/>
  <c r="S197" i="8" s="1"/>
  <c r="Z196" i="8"/>
  <c r="Q196" i="8"/>
  <c r="Z195" i="8"/>
  <c r="Q195" i="8"/>
  <c r="S195" i="8" s="1"/>
  <c r="Z194" i="8"/>
  <c r="Q194" i="8"/>
  <c r="Z193" i="8"/>
  <c r="Q193" i="8"/>
  <c r="S193" i="8" s="1"/>
  <c r="Z192" i="8"/>
  <c r="Q192" i="8"/>
  <c r="X192" i="8" s="1"/>
  <c r="Z191" i="8"/>
  <c r="Q191" i="8"/>
  <c r="S191" i="8" s="1"/>
  <c r="Z190" i="8"/>
  <c r="Q190" i="8"/>
  <c r="Z189" i="8"/>
  <c r="Q189" i="8"/>
  <c r="S189" i="8" s="1"/>
  <c r="Z188" i="8"/>
  <c r="Q188" i="8"/>
  <c r="Z187" i="8"/>
  <c r="Q187" i="8"/>
  <c r="S187" i="8" s="1"/>
  <c r="Z186" i="8"/>
  <c r="Q186" i="8"/>
  <c r="Z185" i="8"/>
  <c r="Q185" i="8"/>
  <c r="S185" i="8" s="1"/>
  <c r="Z184" i="8"/>
  <c r="Q184" i="8"/>
  <c r="Z183" i="8"/>
  <c r="Q183" i="8"/>
  <c r="S183" i="8" s="1"/>
  <c r="Z182" i="8"/>
  <c r="Q182" i="8"/>
  <c r="Z181" i="8"/>
  <c r="Q181" i="8"/>
  <c r="S181" i="8" s="1"/>
  <c r="Z180" i="8"/>
  <c r="Q180" i="8"/>
  <c r="Z179" i="8"/>
  <c r="Q179" i="8"/>
  <c r="S179" i="8" s="1"/>
  <c r="Z178" i="8"/>
  <c r="Q178" i="8"/>
  <c r="S178" i="8" s="1"/>
  <c r="Z177" i="8"/>
  <c r="Q177" i="8"/>
  <c r="S177" i="8" s="1"/>
  <c r="Z176" i="8"/>
  <c r="Q176" i="8"/>
  <c r="S176" i="8" s="1"/>
  <c r="Z175" i="8"/>
  <c r="Q175" i="8"/>
  <c r="S175" i="8" s="1"/>
  <c r="Z174" i="8"/>
  <c r="Q174" i="8"/>
  <c r="Z157" i="8"/>
  <c r="Q157" i="8"/>
  <c r="Z153" i="8"/>
  <c r="Q153" i="8"/>
  <c r="Z152" i="8"/>
  <c r="Q152" i="8"/>
  <c r="Z149" i="8"/>
  <c r="Q149" i="8"/>
  <c r="Z148" i="8"/>
  <c r="Q148" i="8"/>
  <c r="Z144" i="8"/>
  <c r="Q144" i="8"/>
  <c r="Z158" i="8"/>
  <c r="Q158" i="8"/>
  <c r="Z156" i="8"/>
  <c r="Q156" i="8"/>
  <c r="Z155" i="8"/>
  <c r="Q155" i="8"/>
  <c r="Z154" i="8"/>
  <c r="Q154" i="8"/>
  <c r="S154" i="8" s="1"/>
  <c r="Z151" i="8"/>
  <c r="Q151" i="8"/>
  <c r="S151" i="8" s="1"/>
  <c r="Z150" i="8"/>
  <c r="Q150" i="8"/>
  <c r="S150" i="8" s="1"/>
  <c r="Z147" i="8"/>
  <c r="Q147" i="8"/>
  <c r="S147" i="8" s="1"/>
  <c r="Z146" i="8"/>
  <c r="Q146" i="8"/>
  <c r="S146" i="8" s="1"/>
  <c r="Z145" i="8"/>
  <c r="Q145" i="8"/>
  <c r="S145" i="8" s="1"/>
  <c r="Z133" i="8"/>
  <c r="Q133" i="8"/>
  <c r="S133" i="8" s="1"/>
  <c r="Z132" i="8"/>
  <c r="Q132" i="8"/>
  <c r="S132" i="8" s="1"/>
  <c r="Z131" i="8"/>
  <c r="Q131" i="8"/>
  <c r="S131" i="8" s="1"/>
  <c r="Z130" i="8"/>
  <c r="Q130" i="8"/>
  <c r="S130" i="8" s="1"/>
  <c r="Z129" i="8"/>
  <c r="Q129" i="8"/>
  <c r="S129" i="8" s="1"/>
  <c r="Z128" i="8"/>
  <c r="Q128" i="8"/>
  <c r="S128" i="8" s="1"/>
  <c r="Z127" i="8"/>
  <c r="Q127" i="8"/>
  <c r="S127" i="8" s="1"/>
  <c r="Z126" i="8"/>
  <c r="Q126" i="8"/>
  <c r="S126" i="8" s="1"/>
  <c r="Z125" i="8"/>
  <c r="Q125" i="8"/>
  <c r="S125" i="8" s="1"/>
  <c r="Z124" i="8"/>
  <c r="Q124" i="8"/>
  <c r="S124" i="8" s="1"/>
  <c r="Z113" i="8"/>
  <c r="Q113" i="8"/>
  <c r="Z112" i="8"/>
  <c r="Q112" i="8"/>
  <c r="Z111" i="8"/>
  <c r="Q111" i="8"/>
  <c r="Z110" i="8"/>
  <c r="Q110" i="8"/>
  <c r="Z109" i="8"/>
  <c r="Q109" i="8"/>
  <c r="S109" i="8" s="1"/>
  <c r="Z108" i="8"/>
  <c r="Q108" i="8"/>
  <c r="S108" i="8" s="1"/>
  <c r="Z107" i="8"/>
  <c r="Q107" i="8"/>
  <c r="S107" i="8" s="1"/>
  <c r="Z106" i="8"/>
  <c r="Q106" i="8"/>
  <c r="S106" i="8" s="1"/>
  <c r="Z105" i="8"/>
  <c r="Q105" i="8"/>
  <c r="S105" i="8" s="1"/>
  <c r="Z104" i="8"/>
  <c r="Q104" i="8"/>
  <c r="S104" i="8" s="1"/>
  <c r="Z93" i="8"/>
  <c r="Q93" i="8"/>
  <c r="S93" i="8" s="1"/>
  <c r="Z92" i="8"/>
  <c r="Q92" i="8"/>
  <c r="Z91" i="8"/>
  <c r="Q91" i="8"/>
  <c r="Z90" i="8"/>
  <c r="Q90" i="8"/>
  <c r="Z89" i="8"/>
  <c r="Q89" i="8"/>
  <c r="Z88" i="8"/>
  <c r="Q88" i="8"/>
  <c r="Z87" i="8"/>
  <c r="Q87" i="8"/>
  <c r="Z86" i="8"/>
  <c r="Q86" i="8"/>
  <c r="Z85" i="8"/>
  <c r="Q85" i="8"/>
  <c r="Z84" i="8"/>
  <c r="Q84" i="8"/>
  <c r="Z83" i="8"/>
  <c r="Q83" i="8"/>
  <c r="X83" i="8" s="1"/>
  <c r="Z82" i="8"/>
  <c r="Q82" i="8"/>
  <c r="Z81" i="8"/>
  <c r="Q81" i="8"/>
  <c r="Z80" i="8"/>
  <c r="Q80" i="8"/>
  <c r="Z79" i="8"/>
  <c r="Q79" i="8"/>
  <c r="Z78" i="8"/>
  <c r="Q78" i="8"/>
  <c r="Z77" i="8"/>
  <c r="Q77" i="8"/>
  <c r="Z76" i="8"/>
  <c r="Q76" i="8"/>
  <c r="Z75" i="8"/>
  <c r="Q75" i="8"/>
  <c r="S75" i="8" s="1"/>
  <c r="Z74" i="8"/>
  <c r="Q74" i="8"/>
  <c r="Z73" i="8"/>
  <c r="Q73" i="8"/>
  <c r="S73" i="8" s="1"/>
  <c r="Z72" i="8"/>
  <c r="Q72" i="8"/>
  <c r="Z71" i="8"/>
  <c r="Q71" i="8"/>
  <c r="S71" i="8" s="1"/>
  <c r="Z70" i="8"/>
  <c r="Q70" i="8"/>
  <c r="Z69" i="8"/>
  <c r="Q69" i="8"/>
  <c r="S69" i="8" s="1"/>
  <c r="Z68" i="8"/>
  <c r="Q68" i="8"/>
  <c r="Z67" i="8"/>
  <c r="Q67" i="8"/>
  <c r="Y67" i="8" s="1"/>
  <c r="Z66" i="8"/>
  <c r="Q66" i="8"/>
  <c r="Z65" i="8"/>
  <c r="Q65" i="8"/>
  <c r="Y65" i="8" s="1"/>
  <c r="Z64" i="8"/>
  <c r="Q64" i="8"/>
  <c r="Z63" i="8"/>
  <c r="Q63" i="8"/>
  <c r="Z62" i="8"/>
  <c r="Q62" i="8"/>
  <c r="Z61" i="8"/>
  <c r="Q61" i="8"/>
  <c r="Z60" i="8"/>
  <c r="Q60" i="8"/>
  <c r="Z59" i="8"/>
  <c r="Q59" i="8"/>
  <c r="Z58" i="8"/>
  <c r="Q58" i="8"/>
  <c r="Z57" i="8"/>
  <c r="Q57" i="8"/>
  <c r="Z56" i="8"/>
  <c r="Q56" i="8"/>
  <c r="Z55" i="8"/>
  <c r="Q55" i="8"/>
  <c r="Z54" i="8"/>
  <c r="Q54" i="8"/>
  <c r="Z53" i="8"/>
  <c r="Q53" i="8"/>
  <c r="Z52" i="8"/>
  <c r="Q52" i="8"/>
  <c r="Z51" i="8"/>
  <c r="Q51" i="8"/>
  <c r="Z50" i="8"/>
  <c r="Q50" i="8"/>
  <c r="Z49" i="8"/>
  <c r="Q49" i="8"/>
  <c r="Y49" i="8" s="1"/>
  <c r="Z48" i="8"/>
  <c r="Q48" i="8"/>
  <c r="Z47" i="8"/>
  <c r="Q47" i="8"/>
  <c r="Z46" i="8"/>
  <c r="Q46" i="8"/>
  <c r="Z45" i="8"/>
  <c r="X45" i="8"/>
  <c r="Q45" i="8"/>
  <c r="Z44" i="8"/>
  <c r="Q44" i="8"/>
  <c r="Z43" i="8"/>
  <c r="Q43" i="8"/>
  <c r="Z42" i="8"/>
  <c r="Q42" i="8"/>
  <c r="Z41" i="8"/>
  <c r="X41" i="8" s="1"/>
  <c r="Q41" i="8"/>
  <c r="Z40" i="8"/>
  <c r="Q40" i="8"/>
  <c r="Z39" i="8"/>
  <c r="Q39" i="8"/>
  <c r="Z38" i="8"/>
  <c r="Q38" i="8"/>
  <c r="Z37" i="8"/>
  <c r="Q37" i="8"/>
  <c r="Z36" i="8"/>
  <c r="Q36" i="8"/>
  <c r="Z35" i="8"/>
  <c r="Q35" i="8"/>
  <c r="Z34" i="8"/>
  <c r="Q34" i="8"/>
  <c r="Z33" i="8"/>
  <c r="X33" i="8" s="1"/>
  <c r="Q33" i="8"/>
  <c r="Z32" i="8"/>
  <c r="Q32" i="8"/>
  <c r="Z31" i="8"/>
  <c r="Q31" i="8"/>
  <c r="Z30" i="8"/>
  <c r="Q30" i="8"/>
  <c r="Z29" i="8"/>
  <c r="Q29" i="8"/>
  <c r="Z28" i="8"/>
  <c r="Q28" i="8"/>
  <c r="Z27" i="8"/>
  <c r="Q27" i="8"/>
  <c r="Z26" i="8"/>
  <c r="Q26" i="8"/>
  <c r="Z25" i="8"/>
  <c r="Q25" i="8"/>
  <c r="Z24" i="8"/>
  <c r="Q24" i="8"/>
  <c r="Z23" i="8"/>
  <c r="Q23" i="8"/>
  <c r="Z22" i="8"/>
  <c r="Q22" i="8"/>
  <c r="Z21" i="8"/>
  <c r="Q21" i="8"/>
  <c r="Z20" i="8"/>
  <c r="Q20" i="8"/>
  <c r="Z19" i="8"/>
  <c r="Q19" i="8"/>
  <c r="Z18" i="8"/>
  <c r="Q18" i="8"/>
  <c r="S18" i="8" s="1"/>
  <c r="Z17" i="8"/>
  <c r="Q17" i="8"/>
  <c r="S17" i="8" s="1"/>
  <c r="Z16" i="8"/>
  <c r="Q16" i="8"/>
  <c r="S16" i="8" s="1"/>
  <c r="Z15" i="8"/>
  <c r="Q15" i="8"/>
  <c r="S15" i="8" s="1"/>
  <c r="Z14" i="8"/>
  <c r="Q14" i="8"/>
  <c r="S14" i="8" s="1"/>
  <c r="Z13" i="8"/>
  <c r="Q13" i="8"/>
  <c r="S13" i="8" s="1"/>
  <c r="Z12" i="8"/>
  <c r="Q12" i="8"/>
  <c r="S12" i="8" s="1"/>
  <c r="Z11" i="8"/>
  <c r="Q11" i="8"/>
  <c r="S11" i="8" s="1"/>
  <c r="Z10" i="8"/>
  <c r="Q10" i="8"/>
  <c r="S10" i="8" s="1"/>
  <c r="Z9" i="8"/>
  <c r="Q9" i="8"/>
  <c r="S9" i="8" s="1"/>
  <c r="Z8" i="8"/>
  <c r="Q8" i="8"/>
  <c r="S8" i="8" s="1"/>
  <c r="Z7" i="8"/>
  <c r="Q7" i="8"/>
  <c r="R7" i="8" s="1"/>
  <c r="Z6" i="8"/>
  <c r="Q6" i="8"/>
  <c r="S6" i="8" s="1"/>
  <c r="Z5" i="8"/>
  <c r="Q5" i="8"/>
  <c r="S5" i="8" s="1"/>
  <c r="Z4" i="8"/>
  <c r="Q4" i="8"/>
  <c r="R4" i="8" s="1"/>
  <c r="L160" i="8" l="1"/>
  <c r="J160" i="8"/>
  <c r="V229" i="8"/>
  <c r="T229" i="8" s="1"/>
  <c r="W229" i="8"/>
  <c r="U229" i="8" s="1"/>
  <c r="W163" i="8"/>
  <c r="U163" i="8" s="1"/>
  <c r="X80" i="8"/>
  <c r="V121" i="8"/>
  <c r="T121" i="8" s="1"/>
  <c r="V165" i="8"/>
  <c r="T165" i="8" s="1"/>
  <c r="W207" i="8"/>
  <c r="U207" i="8" s="1"/>
  <c r="K204" i="8"/>
  <c r="W233" i="8"/>
  <c r="U233" i="8" s="1"/>
  <c r="V233" i="8"/>
  <c r="T233" i="8" s="1"/>
  <c r="W138" i="8"/>
  <c r="U138" i="8" s="1"/>
  <c r="W249" i="8"/>
  <c r="U249" i="8" s="1"/>
  <c r="M245" i="8"/>
  <c r="K245" i="8"/>
  <c r="J253" i="8"/>
  <c r="L253" i="8"/>
  <c r="M261" i="8"/>
  <c r="K261" i="8"/>
  <c r="L263" i="8"/>
  <c r="J263" i="8"/>
  <c r="M250" i="8"/>
  <c r="K250" i="8"/>
  <c r="L252" i="8"/>
  <c r="J252" i="8"/>
  <c r="K252" i="8"/>
  <c r="M252" i="8"/>
  <c r="V245" i="8"/>
  <c r="T245" i="8" s="1"/>
  <c r="M258" i="8"/>
  <c r="K258" i="8"/>
  <c r="L244" i="8"/>
  <c r="J244" i="8"/>
  <c r="L240" i="8"/>
  <c r="J240" i="8"/>
  <c r="L243" i="8"/>
  <c r="J243" i="8"/>
  <c r="L241" i="8"/>
  <c r="J241" i="8"/>
  <c r="K234" i="8"/>
  <c r="M234" i="8"/>
  <c r="J262" i="8"/>
  <c r="L262" i="8"/>
  <c r="K243" i="8"/>
  <c r="M243" i="8"/>
  <c r="K241" i="8"/>
  <c r="M241" i="8"/>
  <c r="L235" i="8"/>
  <c r="J235" i="8"/>
  <c r="M254" i="8"/>
  <c r="K254" i="8"/>
  <c r="L255" i="8"/>
  <c r="J255" i="8"/>
  <c r="K262" i="8"/>
  <c r="M262" i="8"/>
  <c r="K259" i="8"/>
  <c r="M259" i="8"/>
  <c r="L242" i="8"/>
  <c r="J242" i="8"/>
  <c r="K249" i="8"/>
  <c r="M249" i="8"/>
  <c r="K244" i="8"/>
  <c r="M244" i="8"/>
  <c r="K240" i="8"/>
  <c r="M240" i="8"/>
  <c r="W253" i="8"/>
  <c r="U253" i="8" s="1"/>
  <c r="V261" i="8"/>
  <c r="T261" i="8" s="1"/>
  <c r="L256" i="8"/>
  <c r="J256" i="8"/>
  <c r="K242" i="8"/>
  <c r="M242" i="8"/>
  <c r="L247" i="8"/>
  <c r="J247" i="8"/>
  <c r="L236" i="8"/>
  <c r="J236" i="8"/>
  <c r="L237" i="8"/>
  <c r="J237" i="8"/>
  <c r="K263" i="8"/>
  <c r="M263" i="8"/>
  <c r="L234" i="8"/>
  <c r="J234" i="8"/>
  <c r="K237" i="8"/>
  <c r="M237" i="8"/>
  <c r="J248" i="8"/>
  <c r="L248" i="8"/>
  <c r="K235" i="8"/>
  <c r="M235" i="8"/>
  <c r="K239" i="8"/>
  <c r="M239" i="8"/>
  <c r="M255" i="8"/>
  <c r="K255" i="8"/>
  <c r="L246" i="8"/>
  <c r="J246" i="8"/>
  <c r="L238" i="8"/>
  <c r="J238" i="8"/>
  <c r="L260" i="8"/>
  <c r="J260" i="8"/>
  <c r="K236" i="8"/>
  <c r="M236" i="8"/>
  <c r="L257" i="8"/>
  <c r="J257" i="8"/>
  <c r="J250" i="8"/>
  <c r="L250" i="8"/>
  <c r="L254" i="8"/>
  <c r="J254" i="8"/>
  <c r="L239" i="8"/>
  <c r="J239" i="8"/>
  <c r="L249" i="8"/>
  <c r="J249" i="8"/>
  <c r="W257" i="8"/>
  <c r="U257" i="8" s="1"/>
  <c r="M246" i="8"/>
  <c r="K246" i="8"/>
  <c r="K238" i="8"/>
  <c r="M238" i="8"/>
  <c r="K260" i="8"/>
  <c r="M260" i="8"/>
  <c r="J207" i="8"/>
  <c r="L207" i="8"/>
  <c r="L220" i="8"/>
  <c r="J220" i="8"/>
  <c r="L230" i="8"/>
  <c r="J230" i="8"/>
  <c r="L232" i="8"/>
  <c r="J232" i="8"/>
  <c r="M224" i="8"/>
  <c r="K224" i="8"/>
  <c r="L209" i="8"/>
  <c r="J209" i="8"/>
  <c r="K227" i="8"/>
  <c r="M227" i="8"/>
  <c r="L222" i="8"/>
  <c r="J222" i="8"/>
  <c r="W222" i="8"/>
  <c r="U222" i="8" s="1"/>
  <c r="K219" i="8"/>
  <c r="M219" i="8"/>
  <c r="L224" i="8"/>
  <c r="J224" i="8"/>
  <c r="M226" i="8"/>
  <c r="K226" i="8"/>
  <c r="K214" i="8"/>
  <c r="M214" i="8"/>
  <c r="J216" i="8"/>
  <c r="L216" i="8"/>
  <c r="M220" i="8"/>
  <c r="K220" i="8"/>
  <c r="V205" i="8"/>
  <c r="T205" i="8" s="1"/>
  <c r="W205" i="8"/>
  <c r="U205" i="8" s="1"/>
  <c r="K223" i="8"/>
  <c r="M223" i="8"/>
  <c r="K206" i="8"/>
  <c r="M206" i="8"/>
  <c r="J208" i="8"/>
  <c r="L208" i="8"/>
  <c r="K215" i="8"/>
  <c r="M215" i="8"/>
  <c r="M207" i="8"/>
  <c r="K207" i="8"/>
  <c r="M232" i="8"/>
  <c r="K232" i="8"/>
  <c r="V213" i="8"/>
  <c r="T213" i="8" s="1"/>
  <c r="W213" i="8"/>
  <c r="U213" i="8" s="1"/>
  <c r="K231" i="8"/>
  <c r="M231" i="8"/>
  <c r="L228" i="8"/>
  <c r="J228" i="8"/>
  <c r="W230" i="8"/>
  <c r="U230" i="8" s="1"/>
  <c r="K208" i="8"/>
  <c r="M208" i="8"/>
  <c r="J215" i="8"/>
  <c r="L215" i="8"/>
  <c r="L210" i="8"/>
  <c r="J210" i="8"/>
  <c r="M216" i="8"/>
  <c r="K216" i="8"/>
  <c r="M228" i="8"/>
  <c r="K228" i="8"/>
  <c r="M210" i="8"/>
  <c r="K210" i="8"/>
  <c r="W211" i="8"/>
  <c r="U211" i="8" s="1"/>
  <c r="V211" i="8"/>
  <c r="T211" i="8" s="1"/>
  <c r="L226" i="8"/>
  <c r="J226" i="8"/>
  <c r="M166" i="8"/>
  <c r="K166" i="8"/>
  <c r="M162" i="8"/>
  <c r="K162" i="8"/>
  <c r="J164" i="8"/>
  <c r="L164" i="8"/>
  <c r="K164" i="8"/>
  <c r="M164" i="8"/>
  <c r="J141" i="8"/>
  <c r="J172" i="8"/>
  <c r="L172" i="8"/>
  <c r="J117" i="8"/>
  <c r="J123" i="8"/>
  <c r="K165" i="8"/>
  <c r="M165" i="8"/>
  <c r="V166" i="8"/>
  <c r="T166" i="8" s="1"/>
  <c r="K160" i="8"/>
  <c r="M160" i="8"/>
  <c r="J162" i="8"/>
  <c r="L162" i="8"/>
  <c r="J159" i="8"/>
  <c r="L159" i="8"/>
  <c r="L169" i="8"/>
  <c r="J169" i="8"/>
  <c r="X26" i="8"/>
  <c r="J116" i="8"/>
  <c r="W141" i="8"/>
  <c r="U141" i="8" s="1"/>
  <c r="K141" i="8" s="1"/>
  <c r="K169" i="8"/>
  <c r="M169" i="8"/>
  <c r="M159" i="8"/>
  <c r="K159" i="8"/>
  <c r="K161" i="8"/>
  <c r="M161" i="8"/>
  <c r="K168" i="8"/>
  <c r="M168" i="8"/>
  <c r="K172" i="8"/>
  <c r="M172" i="8"/>
  <c r="L170" i="8"/>
  <c r="J170" i="8"/>
  <c r="L161" i="8"/>
  <c r="J161" i="8"/>
  <c r="M173" i="8"/>
  <c r="K173" i="8"/>
  <c r="L165" i="8"/>
  <c r="J165" i="8"/>
  <c r="W170" i="8"/>
  <c r="U170" i="8" s="1"/>
  <c r="M167" i="8"/>
  <c r="K167" i="8"/>
  <c r="J167" i="8"/>
  <c r="L167" i="8"/>
  <c r="V173" i="8"/>
  <c r="T173" i="8" s="1"/>
  <c r="J138" i="8"/>
  <c r="L138" i="8"/>
  <c r="J134" i="8"/>
  <c r="L134" i="8"/>
  <c r="V114" i="8"/>
  <c r="T114" i="8" s="1"/>
  <c r="W140" i="8"/>
  <c r="U140" i="8" s="1"/>
  <c r="V140" i="8"/>
  <c r="T140" i="8" s="1"/>
  <c r="Y66" i="8"/>
  <c r="M141" i="8"/>
  <c r="L139" i="8"/>
  <c r="J139" i="8"/>
  <c r="L143" i="8"/>
  <c r="J143" i="8"/>
  <c r="L135" i="8"/>
  <c r="J135" i="8"/>
  <c r="J119" i="8"/>
  <c r="J137" i="8"/>
  <c r="L137" i="8"/>
  <c r="M134" i="8"/>
  <c r="K134" i="8"/>
  <c r="K135" i="8"/>
  <c r="M135" i="8"/>
  <c r="V95" i="8"/>
  <c r="T95" i="8" s="1"/>
  <c r="K139" i="8"/>
  <c r="M139" i="8"/>
  <c r="X39" i="8"/>
  <c r="L101" i="8"/>
  <c r="L142" i="8"/>
  <c r="J142" i="8"/>
  <c r="M136" i="8"/>
  <c r="K136" i="8"/>
  <c r="M138" i="8"/>
  <c r="K138" i="8"/>
  <c r="X21" i="8"/>
  <c r="M142" i="8"/>
  <c r="K142" i="8"/>
  <c r="M99" i="8"/>
  <c r="K99" i="8"/>
  <c r="M95" i="8"/>
  <c r="K95" i="8"/>
  <c r="L114" i="8"/>
  <c r="J114" i="8"/>
  <c r="X47" i="8"/>
  <c r="R201" i="8"/>
  <c r="V201" i="8" s="1"/>
  <c r="T201" i="8" s="1"/>
  <c r="L201" i="8" s="1"/>
  <c r="M123" i="8"/>
  <c r="K123" i="8"/>
  <c r="M122" i="8"/>
  <c r="K122" i="8"/>
  <c r="V122" i="8"/>
  <c r="T122" i="8" s="1"/>
  <c r="X25" i="8"/>
  <c r="X37" i="8"/>
  <c r="X76" i="8"/>
  <c r="X148" i="8"/>
  <c r="X157" i="8"/>
  <c r="L99" i="8"/>
  <c r="M119" i="8"/>
  <c r="K119" i="8"/>
  <c r="M116" i="8"/>
  <c r="K116" i="8"/>
  <c r="M118" i="8"/>
  <c r="K118" i="8"/>
  <c r="X38" i="8"/>
  <c r="X42" i="8"/>
  <c r="X188" i="8"/>
  <c r="M115" i="8"/>
  <c r="K115" i="8"/>
  <c r="M114" i="8"/>
  <c r="K114" i="8"/>
  <c r="K117" i="8"/>
  <c r="M117" i="8"/>
  <c r="V118" i="8"/>
  <c r="T118" i="8" s="1"/>
  <c r="X23" i="8"/>
  <c r="X152" i="8"/>
  <c r="R178" i="8"/>
  <c r="V178" i="8" s="1"/>
  <c r="T178" i="8" s="1"/>
  <c r="J178" i="8" s="1"/>
  <c r="R185" i="8"/>
  <c r="V185" i="8" s="1"/>
  <c r="T185" i="8" s="1"/>
  <c r="L185" i="8" s="1"/>
  <c r="V102" i="8"/>
  <c r="T102" i="8" s="1"/>
  <c r="J102" i="8" s="1"/>
  <c r="L120" i="8"/>
  <c r="J120" i="8"/>
  <c r="R176" i="8"/>
  <c r="V176" i="8" s="1"/>
  <c r="T176" i="8" s="1"/>
  <c r="L176" i="8" s="1"/>
  <c r="M120" i="8"/>
  <c r="K120" i="8"/>
  <c r="M98" i="8"/>
  <c r="K98" i="8"/>
  <c r="L100" i="8"/>
  <c r="J100" i="8"/>
  <c r="M94" i="8"/>
  <c r="K94" i="8"/>
  <c r="W100" i="8"/>
  <c r="U100" i="8" s="1"/>
  <c r="R181" i="8"/>
  <c r="V181" i="8" s="1"/>
  <c r="T181" i="8" s="1"/>
  <c r="L181" i="8" s="1"/>
  <c r="R197" i="8"/>
  <c r="V197" i="8" s="1"/>
  <c r="T197" i="8" s="1"/>
  <c r="L197" i="8" s="1"/>
  <c r="L102" i="8"/>
  <c r="L96" i="8"/>
  <c r="J96" i="8"/>
  <c r="W96" i="8"/>
  <c r="U96" i="8" s="1"/>
  <c r="R12" i="8"/>
  <c r="V12" i="8" s="1"/>
  <c r="T12" i="8" s="1"/>
  <c r="X19" i="8"/>
  <c r="X34" i="8"/>
  <c r="Y64" i="8"/>
  <c r="Y68" i="8"/>
  <c r="X144" i="8"/>
  <c r="X153" i="8"/>
  <c r="V98" i="8"/>
  <c r="T98" i="8" s="1"/>
  <c r="M103" i="8"/>
  <c r="K103" i="8"/>
  <c r="X27" i="8"/>
  <c r="R147" i="8"/>
  <c r="V147" i="8" s="1"/>
  <c r="T147" i="8" s="1"/>
  <c r="J147" i="8" s="1"/>
  <c r="M102" i="8"/>
  <c r="K102" i="8"/>
  <c r="K101" i="8"/>
  <c r="M101" i="8"/>
  <c r="R10" i="8"/>
  <c r="V10" i="8" s="1"/>
  <c r="T10" i="8" s="1"/>
  <c r="L10" i="8" s="1"/>
  <c r="X35" i="8"/>
  <c r="X46" i="8"/>
  <c r="X81" i="8"/>
  <c r="X180" i="8"/>
  <c r="R189" i="8"/>
  <c r="V189" i="8" s="1"/>
  <c r="T189" i="8" s="1"/>
  <c r="J189" i="8" s="1"/>
  <c r="X196" i="8"/>
  <c r="L103" i="8"/>
  <c r="J103" i="8"/>
  <c r="K97" i="8"/>
  <c r="M97" i="8"/>
  <c r="J94" i="8"/>
  <c r="L94" i="8"/>
  <c r="Y6" i="8"/>
  <c r="R18" i="8"/>
  <c r="V18" i="8" s="1"/>
  <c r="T18" i="8" s="1"/>
  <c r="J18" i="8" s="1"/>
  <c r="X43" i="8"/>
  <c r="X82" i="8"/>
  <c r="X184" i="8"/>
  <c r="R193" i="8"/>
  <c r="V193" i="8" s="1"/>
  <c r="T193" i="8" s="1"/>
  <c r="L193" i="8" s="1"/>
  <c r="X200" i="8"/>
  <c r="Y9" i="8"/>
  <c r="Y11" i="8"/>
  <c r="Y17" i="8"/>
  <c r="Y175" i="8"/>
  <c r="Y177" i="8"/>
  <c r="Y179" i="8"/>
  <c r="X183" i="8"/>
  <c r="X187" i="8"/>
  <c r="X191" i="8"/>
  <c r="X195" i="8"/>
  <c r="X199" i="8"/>
  <c r="X203" i="8"/>
  <c r="R5" i="8"/>
  <c r="V5" i="8" s="1"/>
  <c r="T5" i="8" s="1"/>
  <c r="R9" i="8"/>
  <c r="V9" i="8" s="1"/>
  <c r="T9" i="8" s="1"/>
  <c r="J9" i="8" s="1"/>
  <c r="Y10" i="8"/>
  <c r="R11" i="8"/>
  <c r="V11" i="8" s="1"/>
  <c r="T11" i="8" s="1"/>
  <c r="L11" i="8" s="1"/>
  <c r="R17" i="8"/>
  <c r="V17" i="8" s="1"/>
  <c r="T17" i="8" s="1"/>
  <c r="L17" i="8" s="1"/>
  <c r="Y18" i="8"/>
  <c r="X20" i="8"/>
  <c r="X28" i="8"/>
  <c r="X29" i="8"/>
  <c r="X30" i="8"/>
  <c r="X31" i="8"/>
  <c r="X32" i="8"/>
  <c r="X36" i="8"/>
  <c r="X40" i="8"/>
  <c r="X44" i="8"/>
  <c r="X48" i="8"/>
  <c r="X72" i="8"/>
  <c r="X77" i="8"/>
  <c r="X78" i="8"/>
  <c r="X79" i="8"/>
  <c r="X110" i="8"/>
  <c r="X111" i="8"/>
  <c r="X112" i="8"/>
  <c r="X113" i="8"/>
  <c r="R175" i="8"/>
  <c r="V175" i="8" s="1"/>
  <c r="T175" i="8" s="1"/>
  <c r="Y176" i="8"/>
  <c r="R177" i="8"/>
  <c r="W177" i="8" s="1"/>
  <c r="U177" i="8" s="1"/>
  <c r="Y178" i="8"/>
  <c r="R179" i="8"/>
  <c r="V179" i="8" s="1"/>
  <c r="T179" i="8" s="1"/>
  <c r="X181" i="8"/>
  <c r="X182" i="8"/>
  <c r="R183" i="8"/>
  <c r="V183" i="8" s="1"/>
  <c r="T183" i="8" s="1"/>
  <c r="J183" i="8" s="1"/>
  <c r="X185" i="8"/>
  <c r="X186" i="8"/>
  <c r="R187" i="8"/>
  <c r="V187" i="8" s="1"/>
  <c r="T187" i="8" s="1"/>
  <c r="J187" i="8" s="1"/>
  <c r="X189" i="8"/>
  <c r="X190" i="8"/>
  <c r="R191" i="8"/>
  <c r="V191" i="8" s="1"/>
  <c r="T191" i="8" s="1"/>
  <c r="L191" i="8" s="1"/>
  <c r="X193" i="8"/>
  <c r="X194" i="8"/>
  <c r="R195" i="8"/>
  <c r="V195" i="8" s="1"/>
  <c r="T195" i="8" s="1"/>
  <c r="J195" i="8" s="1"/>
  <c r="X197" i="8"/>
  <c r="X198" i="8"/>
  <c r="R199" i="8"/>
  <c r="V199" i="8" s="1"/>
  <c r="T199" i="8" s="1"/>
  <c r="L199" i="8" s="1"/>
  <c r="X201" i="8"/>
  <c r="X202" i="8"/>
  <c r="R203" i="8"/>
  <c r="V203" i="8" s="1"/>
  <c r="T203" i="8" s="1"/>
  <c r="L203" i="8" s="1"/>
  <c r="S198" i="8"/>
  <c r="Y198" i="8"/>
  <c r="S200" i="8"/>
  <c r="Y200" i="8"/>
  <c r="S202" i="8"/>
  <c r="Y202" i="8"/>
  <c r="R198" i="8"/>
  <c r="Y199" i="8"/>
  <c r="R200" i="8"/>
  <c r="W201" i="8"/>
  <c r="U201" i="8" s="1"/>
  <c r="Y201" i="8"/>
  <c r="R202" i="8"/>
  <c r="Y203" i="8"/>
  <c r="S192" i="8"/>
  <c r="Y192" i="8"/>
  <c r="S194" i="8"/>
  <c r="Y194" i="8"/>
  <c r="S196" i="8"/>
  <c r="Y196" i="8"/>
  <c r="R192" i="8"/>
  <c r="Y193" i="8"/>
  <c r="R194" i="8"/>
  <c r="Y195" i="8"/>
  <c r="R196" i="8"/>
  <c r="Y197" i="8"/>
  <c r="S186" i="8"/>
  <c r="Y186" i="8"/>
  <c r="S188" i="8"/>
  <c r="Y188" i="8"/>
  <c r="S190" i="8"/>
  <c r="Y190" i="8"/>
  <c r="R186" i="8"/>
  <c r="W187" i="8"/>
  <c r="U187" i="8" s="1"/>
  <c r="Y187" i="8"/>
  <c r="R188" i="8"/>
  <c r="Y189" i="8"/>
  <c r="R190" i="8"/>
  <c r="Y191" i="8"/>
  <c r="J181" i="8"/>
  <c r="S180" i="8"/>
  <c r="Y180" i="8"/>
  <c r="S182" i="8"/>
  <c r="Y182" i="8"/>
  <c r="S184" i="8"/>
  <c r="Y184" i="8"/>
  <c r="R180" i="8"/>
  <c r="Y181" i="8"/>
  <c r="R182" i="8"/>
  <c r="Y183" i="8"/>
  <c r="R184" i="8"/>
  <c r="Y185" i="8"/>
  <c r="X149" i="8"/>
  <c r="X179" i="8"/>
  <c r="X178" i="8"/>
  <c r="X177" i="8"/>
  <c r="X176" i="8"/>
  <c r="X174" i="8"/>
  <c r="W176" i="8"/>
  <c r="U176" i="8" s="1"/>
  <c r="X175" i="8"/>
  <c r="S174" i="8"/>
  <c r="Y174" i="8"/>
  <c r="R174" i="8"/>
  <c r="S157" i="8"/>
  <c r="Y157" i="8"/>
  <c r="R128" i="8"/>
  <c r="V128" i="8" s="1"/>
  <c r="T128" i="8" s="1"/>
  <c r="L128" i="8" s="1"/>
  <c r="R157" i="8"/>
  <c r="S152" i="8"/>
  <c r="Y152" i="8"/>
  <c r="S153" i="8"/>
  <c r="Y153" i="8"/>
  <c r="R73" i="8"/>
  <c r="V73" i="8" s="1"/>
  <c r="T73" i="8" s="1"/>
  <c r="L73" i="8" s="1"/>
  <c r="R124" i="8"/>
  <c r="V124" i="8" s="1"/>
  <c r="T124" i="8" s="1"/>
  <c r="L124" i="8" s="1"/>
  <c r="R132" i="8"/>
  <c r="V132" i="8" s="1"/>
  <c r="T132" i="8" s="1"/>
  <c r="L132" i="8" s="1"/>
  <c r="R152" i="8"/>
  <c r="R153" i="8"/>
  <c r="S148" i="8"/>
  <c r="Y148" i="8"/>
  <c r="S149" i="8"/>
  <c r="Y149" i="8"/>
  <c r="Y84" i="8"/>
  <c r="X93" i="8"/>
  <c r="R126" i="8"/>
  <c r="V126" i="8" s="1"/>
  <c r="T126" i="8" s="1"/>
  <c r="L126" i="8" s="1"/>
  <c r="R130" i="8"/>
  <c r="V130" i="8" s="1"/>
  <c r="T130" i="8" s="1"/>
  <c r="J130" i="8" s="1"/>
  <c r="R145" i="8"/>
  <c r="W145" i="8" s="1"/>
  <c r="U145" i="8" s="1"/>
  <c r="R148" i="8"/>
  <c r="R149" i="8"/>
  <c r="Y125" i="8"/>
  <c r="Y127" i="8"/>
  <c r="Y129" i="8"/>
  <c r="Y131" i="8"/>
  <c r="Y133" i="8"/>
  <c r="Y146" i="8"/>
  <c r="X150" i="8"/>
  <c r="X151" i="8"/>
  <c r="X154" i="8"/>
  <c r="S144" i="8"/>
  <c r="Y144" i="8"/>
  <c r="R71" i="8"/>
  <c r="V71" i="8" s="1"/>
  <c r="T71" i="8" s="1"/>
  <c r="L71" i="8" s="1"/>
  <c r="R75" i="8"/>
  <c r="V75" i="8" s="1"/>
  <c r="T75" i="8" s="1"/>
  <c r="J75" i="8" s="1"/>
  <c r="Y124" i="8"/>
  <c r="R125" i="8"/>
  <c r="V125" i="8" s="1"/>
  <c r="T125" i="8" s="1"/>
  <c r="L125" i="8" s="1"/>
  <c r="Y126" i="8"/>
  <c r="R127" i="8"/>
  <c r="V127" i="8" s="1"/>
  <c r="T127" i="8" s="1"/>
  <c r="J127" i="8" s="1"/>
  <c r="Y128" i="8"/>
  <c r="R129" i="8"/>
  <c r="V129" i="8" s="1"/>
  <c r="T129" i="8" s="1"/>
  <c r="L129" i="8" s="1"/>
  <c r="Y130" i="8"/>
  <c r="R131" i="8"/>
  <c r="V131" i="8" s="1"/>
  <c r="T131" i="8" s="1"/>
  <c r="L131" i="8" s="1"/>
  <c r="Y132" i="8"/>
  <c r="R133" i="8"/>
  <c r="V133" i="8" s="1"/>
  <c r="T133" i="8" s="1"/>
  <c r="L133" i="8" s="1"/>
  <c r="Y145" i="8"/>
  <c r="R146" i="8"/>
  <c r="V146" i="8" s="1"/>
  <c r="T146" i="8" s="1"/>
  <c r="Y147" i="8"/>
  <c r="R150" i="8"/>
  <c r="V150" i="8" s="1"/>
  <c r="T150" i="8" s="1"/>
  <c r="J150" i="8" s="1"/>
  <c r="Y150" i="8"/>
  <c r="R151" i="8"/>
  <c r="V151" i="8" s="1"/>
  <c r="T151" i="8" s="1"/>
  <c r="L151" i="8" s="1"/>
  <c r="Y151" i="8"/>
  <c r="R154" i="8"/>
  <c r="V154" i="8" s="1"/>
  <c r="T154" i="8" s="1"/>
  <c r="L154" i="8" s="1"/>
  <c r="Y154" i="8"/>
  <c r="R144" i="8"/>
  <c r="X158" i="8"/>
  <c r="X156" i="8"/>
  <c r="X155" i="8"/>
  <c r="S155" i="8"/>
  <c r="Y155" i="8"/>
  <c r="S156" i="8"/>
  <c r="Y156" i="8"/>
  <c r="S158" i="8"/>
  <c r="Y158" i="8"/>
  <c r="R155" i="8"/>
  <c r="R156" i="8"/>
  <c r="R158" i="8"/>
  <c r="X146" i="8"/>
  <c r="X147" i="8"/>
  <c r="X145" i="8"/>
  <c r="X125" i="8"/>
  <c r="X126" i="8"/>
  <c r="X127" i="8"/>
  <c r="X128" i="8"/>
  <c r="X129" i="8"/>
  <c r="X130" i="8"/>
  <c r="X131" i="8"/>
  <c r="X132" i="8"/>
  <c r="X133" i="8"/>
  <c r="X124" i="8"/>
  <c r="J126" i="8"/>
  <c r="L130" i="8"/>
  <c r="J133" i="8"/>
  <c r="W131" i="8"/>
  <c r="U131" i="8" s="1"/>
  <c r="X104" i="8"/>
  <c r="R104" i="8"/>
  <c r="Y104" i="8"/>
  <c r="X105" i="8"/>
  <c r="R105" i="8"/>
  <c r="Y105" i="8"/>
  <c r="X106" i="8"/>
  <c r="R106" i="8"/>
  <c r="Y106" i="8"/>
  <c r="X107" i="8"/>
  <c r="R107" i="8"/>
  <c r="Y107" i="8"/>
  <c r="X108" i="8"/>
  <c r="R108" i="8"/>
  <c r="Y108" i="8"/>
  <c r="X109" i="8"/>
  <c r="R109" i="8"/>
  <c r="Y109" i="8"/>
  <c r="S110" i="8"/>
  <c r="Y110" i="8"/>
  <c r="S111" i="8"/>
  <c r="Y111" i="8"/>
  <c r="S112" i="8"/>
  <c r="Y112" i="8"/>
  <c r="S113" i="8"/>
  <c r="Y113" i="8"/>
  <c r="R110" i="8"/>
  <c r="R111" i="8"/>
  <c r="R112" i="8"/>
  <c r="R113" i="8"/>
  <c r="X8" i="8"/>
  <c r="X14" i="8"/>
  <c r="S22" i="8"/>
  <c r="R22" i="8"/>
  <c r="V22" i="8" s="1"/>
  <c r="T22" i="8" s="1"/>
  <c r="J22" i="8" s="1"/>
  <c r="S24" i="8"/>
  <c r="R24" i="8"/>
  <c r="V24" i="8" s="1"/>
  <c r="T24" i="8" s="1"/>
  <c r="L24" i="8" s="1"/>
  <c r="X5" i="8"/>
  <c r="R6" i="8"/>
  <c r="W6" i="8" s="1"/>
  <c r="U6" i="8" s="1"/>
  <c r="Y7" i="8"/>
  <c r="R8" i="8"/>
  <c r="W8" i="8" s="1"/>
  <c r="U8" i="8" s="1"/>
  <c r="X9" i="8"/>
  <c r="X10" i="8"/>
  <c r="X11" i="8"/>
  <c r="Y12" i="8"/>
  <c r="R13" i="8"/>
  <c r="V13" i="8" s="1"/>
  <c r="T13" i="8" s="1"/>
  <c r="L13" i="8" s="1"/>
  <c r="Y13" i="8"/>
  <c r="R14" i="8"/>
  <c r="V14" i="8" s="1"/>
  <c r="T14" i="8" s="1"/>
  <c r="L14" i="8" s="1"/>
  <c r="Y14" i="8"/>
  <c r="R15" i="8"/>
  <c r="V15" i="8" s="1"/>
  <c r="T15" i="8" s="1"/>
  <c r="L15" i="8" s="1"/>
  <c r="Y15" i="8"/>
  <c r="R16" i="8"/>
  <c r="V16" i="8" s="1"/>
  <c r="T16" i="8" s="1"/>
  <c r="X17" i="8"/>
  <c r="X18" i="8"/>
  <c r="S19" i="8"/>
  <c r="R19" i="8"/>
  <c r="V19" i="8" s="1"/>
  <c r="T19" i="8" s="1"/>
  <c r="L19" i="8" s="1"/>
  <c r="S21" i="8"/>
  <c r="R21" i="8"/>
  <c r="V21" i="8" s="1"/>
  <c r="T21" i="8" s="1"/>
  <c r="J21" i="8" s="1"/>
  <c r="X22" i="8"/>
  <c r="S23" i="8"/>
  <c r="R23" i="8"/>
  <c r="V23" i="8" s="1"/>
  <c r="T23" i="8" s="1"/>
  <c r="L23" i="8" s="1"/>
  <c r="X24" i="8"/>
  <c r="S25" i="8"/>
  <c r="R25" i="8"/>
  <c r="V25" i="8" s="1"/>
  <c r="T25" i="8" s="1"/>
  <c r="J25" i="8" s="1"/>
  <c r="S27" i="8"/>
  <c r="R27" i="8"/>
  <c r="V27" i="8" s="1"/>
  <c r="T27" i="8" s="1"/>
  <c r="L27" i="8" s="1"/>
  <c r="S33" i="8"/>
  <c r="R33" i="8"/>
  <c r="V33" i="8" s="1"/>
  <c r="T33" i="8" s="1"/>
  <c r="L33" i="8" s="1"/>
  <c r="S35" i="8"/>
  <c r="R35" i="8"/>
  <c r="V35" i="8" s="1"/>
  <c r="T35" i="8" s="1"/>
  <c r="S37" i="8"/>
  <c r="R37" i="8"/>
  <c r="V37" i="8" s="1"/>
  <c r="T37" i="8" s="1"/>
  <c r="L37" i="8" s="1"/>
  <c r="S39" i="8"/>
  <c r="R39" i="8"/>
  <c r="V39" i="8" s="1"/>
  <c r="T39" i="8" s="1"/>
  <c r="J39" i="8" s="1"/>
  <c r="S41" i="8"/>
  <c r="R41" i="8"/>
  <c r="V41" i="8" s="1"/>
  <c r="T41" i="8" s="1"/>
  <c r="L41" i="8" s="1"/>
  <c r="S43" i="8"/>
  <c r="R43" i="8"/>
  <c r="V43" i="8" s="1"/>
  <c r="T43" i="8" s="1"/>
  <c r="L43" i="8" s="1"/>
  <c r="S45" i="8"/>
  <c r="R45" i="8"/>
  <c r="V45" i="8" s="1"/>
  <c r="T45" i="8" s="1"/>
  <c r="L45" i="8" s="1"/>
  <c r="S47" i="8"/>
  <c r="R47" i="8"/>
  <c r="V47" i="8" s="1"/>
  <c r="T47" i="8" s="1"/>
  <c r="L47" i="8" s="1"/>
  <c r="X49" i="8"/>
  <c r="R49" i="8"/>
  <c r="W49" i="8" s="1"/>
  <c r="U49" i="8" s="1"/>
  <c r="K49" i="8" s="1"/>
  <c r="X70" i="8"/>
  <c r="S72" i="8"/>
  <c r="R72" i="8"/>
  <c r="V72" i="8" s="1"/>
  <c r="T72" i="8" s="1"/>
  <c r="L72" i="8" s="1"/>
  <c r="X74" i="8"/>
  <c r="S76" i="8"/>
  <c r="R76" i="8"/>
  <c r="V76" i="8" s="1"/>
  <c r="T76" i="8" s="1"/>
  <c r="J76" i="8" s="1"/>
  <c r="S78" i="8"/>
  <c r="R78" i="8"/>
  <c r="V78" i="8" s="1"/>
  <c r="T78" i="8" s="1"/>
  <c r="L78" i="8" s="1"/>
  <c r="S80" i="8"/>
  <c r="R80" i="8"/>
  <c r="V80" i="8" s="1"/>
  <c r="T80" i="8" s="1"/>
  <c r="S82" i="8"/>
  <c r="R82" i="8"/>
  <c r="V82" i="8" s="1"/>
  <c r="T82" i="8" s="1"/>
  <c r="L82" i="8" s="1"/>
  <c r="S84" i="8"/>
  <c r="R84" i="8"/>
  <c r="V84" i="8" s="1"/>
  <c r="T84" i="8" s="1"/>
  <c r="J84" i="8" s="1"/>
  <c r="X13" i="8"/>
  <c r="X15" i="8"/>
  <c r="Y16" i="8"/>
  <c r="S20" i="8"/>
  <c r="R20" i="8"/>
  <c r="V20" i="8" s="1"/>
  <c r="T20" i="8" s="1"/>
  <c r="L20" i="8" s="1"/>
  <c r="S26" i="8"/>
  <c r="R26" i="8"/>
  <c r="V26" i="8" s="1"/>
  <c r="T26" i="8" s="1"/>
  <c r="L26" i="8" s="1"/>
  <c r="S32" i="8"/>
  <c r="R32" i="8"/>
  <c r="V32" i="8" s="1"/>
  <c r="T32" i="8" s="1"/>
  <c r="L32" i="8" s="1"/>
  <c r="S34" i="8"/>
  <c r="R34" i="8"/>
  <c r="V34" i="8" s="1"/>
  <c r="T34" i="8" s="1"/>
  <c r="L34" i="8" s="1"/>
  <c r="S36" i="8"/>
  <c r="R36" i="8"/>
  <c r="V36" i="8" s="1"/>
  <c r="T36" i="8" s="1"/>
  <c r="L36" i="8" s="1"/>
  <c r="S38" i="8"/>
  <c r="R38" i="8"/>
  <c r="V38" i="8" s="1"/>
  <c r="T38" i="8" s="1"/>
  <c r="L38" i="8" s="1"/>
  <c r="S40" i="8"/>
  <c r="R40" i="8"/>
  <c r="V40" i="8" s="1"/>
  <c r="T40" i="8" s="1"/>
  <c r="J40" i="8" s="1"/>
  <c r="S42" i="8"/>
  <c r="R42" i="8"/>
  <c r="V42" i="8" s="1"/>
  <c r="T42" i="8" s="1"/>
  <c r="L42" i="8" s="1"/>
  <c r="S44" i="8"/>
  <c r="R44" i="8"/>
  <c r="V44" i="8" s="1"/>
  <c r="T44" i="8" s="1"/>
  <c r="J44" i="8" s="1"/>
  <c r="S46" i="8"/>
  <c r="R46" i="8"/>
  <c r="V46" i="8" s="1"/>
  <c r="T46" i="8" s="1"/>
  <c r="J46" i="8" s="1"/>
  <c r="S48" i="8"/>
  <c r="R48" i="8"/>
  <c r="V48" i="8" s="1"/>
  <c r="T48" i="8" s="1"/>
  <c r="L48" i="8" s="1"/>
  <c r="S70" i="8"/>
  <c r="R70" i="8"/>
  <c r="V70" i="8" s="1"/>
  <c r="T70" i="8" s="1"/>
  <c r="L70" i="8" s="1"/>
  <c r="S74" i="8"/>
  <c r="R74" i="8"/>
  <c r="V74" i="8" s="1"/>
  <c r="T74" i="8" s="1"/>
  <c r="L74" i="8" s="1"/>
  <c r="S77" i="8"/>
  <c r="R77" i="8"/>
  <c r="V77" i="8" s="1"/>
  <c r="T77" i="8" s="1"/>
  <c r="L77" i="8" s="1"/>
  <c r="S79" i="8"/>
  <c r="R79" i="8"/>
  <c r="V79" i="8" s="1"/>
  <c r="T79" i="8" s="1"/>
  <c r="L79" i="8" s="1"/>
  <c r="S81" i="8"/>
  <c r="R81" i="8"/>
  <c r="V81" i="8" s="1"/>
  <c r="T81" i="8" s="1"/>
  <c r="L81" i="8" s="1"/>
  <c r="S83" i="8"/>
  <c r="R83" i="8"/>
  <c r="V83" i="8" s="1"/>
  <c r="T83" i="8" s="1"/>
  <c r="L83" i="8" s="1"/>
  <c r="Y19" i="8"/>
  <c r="Y20" i="8"/>
  <c r="Y21" i="8"/>
  <c r="Y22" i="8"/>
  <c r="Y23" i="8"/>
  <c r="Y24" i="8"/>
  <c r="Y25" i="8"/>
  <c r="Y26" i="8"/>
  <c r="Y27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X69" i="8"/>
  <c r="X71" i="8"/>
  <c r="X73" i="8"/>
  <c r="X75" i="8"/>
  <c r="Y76" i="8"/>
  <c r="Y77" i="8"/>
  <c r="Y78" i="8"/>
  <c r="Y79" i="8"/>
  <c r="Y80" i="8"/>
  <c r="Y81" i="8"/>
  <c r="Y82" i="8"/>
  <c r="Y83" i="8"/>
  <c r="Y85" i="8"/>
  <c r="Y86" i="8"/>
  <c r="Y87" i="8"/>
  <c r="Y88" i="8"/>
  <c r="Y89" i="8"/>
  <c r="Y90" i="8"/>
  <c r="Y91" i="8"/>
  <c r="Y92" i="8"/>
  <c r="R85" i="8"/>
  <c r="X85" i="8"/>
  <c r="R86" i="8"/>
  <c r="X86" i="8"/>
  <c r="R87" i="8"/>
  <c r="X87" i="8"/>
  <c r="R88" i="8"/>
  <c r="X88" i="8"/>
  <c r="R89" i="8"/>
  <c r="X89" i="8"/>
  <c r="R90" i="8"/>
  <c r="X90" i="8"/>
  <c r="R91" i="8"/>
  <c r="X91" i="8"/>
  <c r="R92" i="8"/>
  <c r="X92" i="8"/>
  <c r="R93" i="8"/>
  <c r="W93" i="8" s="1"/>
  <c r="U93" i="8" s="1"/>
  <c r="V93" i="8"/>
  <c r="T93" i="8" s="1"/>
  <c r="S85" i="8"/>
  <c r="S86" i="8"/>
  <c r="S87" i="8"/>
  <c r="S88" i="8"/>
  <c r="S89" i="8"/>
  <c r="S90" i="8"/>
  <c r="S91" i="8"/>
  <c r="S92" i="8"/>
  <c r="Y93" i="8"/>
  <c r="X84" i="8"/>
  <c r="J73" i="8"/>
  <c r="J74" i="8"/>
  <c r="R64" i="8"/>
  <c r="X64" i="8"/>
  <c r="R65" i="8"/>
  <c r="X65" i="8"/>
  <c r="R66" i="8"/>
  <c r="X66" i="8"/>
  <c r="R67" i="8"/>
  <c r="X67" i="8"/>
  <c r="R68" i="8"/>
  <c r="X68" i="8"/>
  <c r="R69" i="8"/>
  <c r="W69" i="8" s="1"/>
  <c r="U69" i="8" s="1"/>
  <c r="S64" i="8"/>
  <c r="S65" i="8"/>
  <c r="S66" i="8"/>
  <c r="S67" i="8"/>
  <c r="S68" i="8"/>
  <c r="Y69" i="8"/>
  <c r="Y70" i="8"/>
  <c r="Y71" i="8"/>
  <c r="Y72" i="8"/>
  <c r="Y73" i="8"/>
  <c r="Y74" i="8"/>
  <c r="Y75" i="8"/>
  <c r="L80" i="8"/>
  <c r="J80" i="8"/>
  <c r="L46" i="8"/>
  <c r="M49" i="8"/>
  <c r="X50" i="8"/>
  <c r="R50" i="8"/>
  <c r="Y50" i="8"/>
  <c r="X51" i="8"/>
  <c r="R51" i="8"/>
  <c r="Y51" i="8"/>
  <c r="X52" i="8"/>
  <c r="R52" i="8"/>
  <c r="Y52" i="8"/>
  <c r="X53" i="8"/>
  <c r="R53" i="8"/>
  <c r="Y53" i="8"/>
  <c r="X54" i="8"/>
  <c r="R54" i="8"/>
  <c r="Y54" i="8"/>
  <c r="X55" i="8"/>
  <c r="R55" i="8"/>
  <c r="Y55" i="8"/>
  <c r="X56" i="8"/>
  <c r="R56" i="8"/>
  <c r="Y56" i="8"/>
  <c r="X57" i="8"/>
  <c r="R57" i="8"/>
  <c r="Y57" i="8"/>
  <c r="X58" i="8"/>
  <c r="R58" i="8"/>
  <c r="Y58" i="8"/>
  <c r="X59" i="8"/>
  <c r="R59" i="8"/>
  <c r="Y59" i="8"/>
  <c r="X60" i="8"/>
  <c r="R60" i="8"/>
  <c r="Y60" i="8"/>
  <c r="X61" i="8"/>
  <c r="R61" i="8"/>
  <c r="Y61" i="8"/>
  <c r="X62" i="8"/>
  <c r="R62" i="8"/>
  <c r="Y62" i="8"/>
  <c r="X63" i="8"/>
  <c r="R63" i="8"/>
  <c r="Y63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J43" i="8"/>
  <c r="W40" i="8"/>
  <c r="U40" i="8" s="1"/>
  <c r="L35" i="8"/>
  <c r="J35" i="8"/>
  <c r="W35" i="8"/>
  <c r="U35" i="8" s="1"/>
  <c r="S28" i="8"/>
  <c r="Y28" i="8"/>
  <c r="S29" i="8"/>
  <c r="Y29" i="8"/>
  <c r="S30" i="8"/>
  <c r="Y30" i="8"/>
  <c r="S31" i="8"/>
  <c r="Y31" i="8"/>
  <c r="R28" i="8"/>
  <c r="R29" i="8"/>
  <c r="R30" i="8"/>
  <c r="R31" i="8"/>
  <c r="L22" i="8"/>
  <c r="W22" i="8"/>
  <c r="U22" i="8" s="1"/>
  <c r="X16" i="8"/>
  <c r="J13" i="8"/>
  <c r="X12" i="8"/>
  <c r="Y8" i="8"/>
  <c r="W9" i="8"/>
  <c r="U9" i="8" s="1"/>
  <c r="X7" i="8"/>
  <c r="V7" i="8"/>
  <c r="T7" i="8" s="1"/>
  <c r="L7" i="8" s="1"/>
  <c r="X6" i="8"/>
  <c r="Y5" i="8"/>
  <c r="S7" i="8"/>
  <c r="W7" i="8"/>
  <c r="U7" i="8" s="1"/>
  <c r="X4" i="8"/>
  <c r="S4" i="8"/>
  <c r="Y4" i="8"/>
  <c r="J233" i="8" l="1"/>
  <c r="L233" i="8"/>
  <c r="K229" i="8"/>
  <c r="M229" i="8"/>
  <c r="K233" i="8"/>
  <c r="M233" i="8"/>
  <c r="L121" i="8"/>
  <c r="J121" i="8"/>
  <c r="K163" i="8"/>
  <c r="M163" i="8"/>
  <c r="J229" i="8"/>
  <c r="L229" i="8"/>
  <c r="M257" i="8"/>
  <c r="K257" i="8"/>
  <c r="L245" i="8"/>
  <c r="J245" i="8"/>
  <c r="L261" i="8"/>
  <c r="J261" i="8"/>
  <c r="M253" i="8"/>
  <c r="K253" i="8"/>
  <c r="L211" i="8"/>
  <c r="J211" i="8"/>
  <c r="K213" i="8"/>
  <c r="M213" i="8"/>
  <c r="J213" i="8"/>
  <c r="L213" i="8"/>
  <c r="M211" i="8"/>
  <c r="K211" i="8"/>
  <c r="M205" i="8"/>
  <c r="K205" i="8"/>
  <c r="J205" i="8"/>
  <c r="L205" i="8"/>
  <c r="K230" i="8"/>
  <c r="M230" i="8"/>
  <c r="K222" i="8"/>
  <c r="M222" i="8"/>
  <c r="J201" i="8"/>
  <c r="J185" i="8"/>
  <c r="W179" i="8"/>
  <c r="U179" i="8" s="1"/>
  <c r="M179" i="8" s="1"/>
  <c r="W78" i="8"/>
  <c r="U78" i="8" s="1"/>
  <c r="L40" i="8"/>
  <c r="W48" i="8"/>
  <c r="U48" i="8" s="1"/>
  <c r="K48" i="8" s="1"/>
  <c r="W126" i="8"/>
  <c r="U126" i="8" s="1"/>
  <c r="M126" i="8" s="1"/>
  <c r="J17" i="8"/>
  <c r="J173" i="8"/>
  <c r="L173" i="8"/>
  <c r="W11" i="8"/>
  <c r="U11" i="8" s="1"/>
  <c r="L76" i="8"/>
  <c r="L166" i="8"/>
  <c r="J166" i="8"/>
  <c r="W24" i="8"/>
  <c r="U24" i="8" s="1"/>
  <c r="M24" i="8" s="1"/>
  <c r="J71" i="8"/>
  <c r="J81" i="8"/>
  <c r="W199" i="8"/>
  <c r="U199" i="8" s="1"/>
  <c r="M199" i="8" s="1"/>
  <c r="J199" i="8"/>
  <c r="M170" i="8"/>
  <c r="K170" i="8"/>
  <c r="W17" i="8"/>
  <c r="U17" i="8" s="1"/>
  <c r="K17" i="8" s="1"/>
  <c r="W71" i="8"/>
  <c r="U71" i="8" s="1"/>
  <c r="M71" i="8" s="1"/>
  <c r="W147" i="8"/>
  <c r="U147" i="8" s="1"/>
  <c r="J193" i="8"/>
  <c r="M140" i="8"/>
  <c r="K140" i="8"/>
  <c r="J20" i="8"/>
  <c r="J48" i="8"/>
  <c r="J72" i="8"/>
  <c r="W125" i="8"/>
  <c r="U125" i="8" s="1"/>
  <c r="M125" i="8" s="1"/>
  <c r="W178" i="8"/>
  <c r="U178" i="8" s="1"/>
  <c r="M178" i="8" s="1"/>
  <c r="W193" i="8"/>
  <c r="U193" i="8" s="1"/>
  <c r="M193" i="8" s="1"/>
  <c r="J197" i="8"/>
  <c r="V8" i="8"/>
  <c r="T8" i="8" s="1"/>
  <c r="W32" i="8"/>
  <c r="U32" i="8" s="1"/>
  <c r="L75" i="8"/>
  <c r="W124" i="8"/>
  <c r="U124" i="8" s="1"/>
  <c r="K124" i="8" s="1"/>
  <c r="W146" i="8"/>
  <c r="U146" i="8" s="1"/>
  <c r="K146" i="8" s="1"/>
  <c r="J191" i="8"/>
  <c r="L95" i="8"/>
  <c r="J95" i="8"/>
  <c r="W16" i="8"/>
  <c r="U16" i="8" s="1"/>
  <c r="J32" i="8"/>
  <c r="L44" i="8"/>
  <c r="J79" i="8"/>
  <c r="V177" i="8"/>
  <c r="T177" i="8" s="1"/>
  <c r="L177" i="8" s="1"/>
  <c r="W197" i="8"/>
  <c r="U197" i="8" s="1"/>
  <c r="M197" i="8" s="1"/>
  <c r="L9" i="8"/>
  <c r="W80" i="8"/>
  <c r="U80" i="8" s="1"/>
  <c r="K80" i="8" s="1"/>
  <c r="W133" i="8"/>
  <c r="U133" i="8" s="1"/>
  <c r="W13" i="8"/>
  <c r="U13" i="8" s="1"/>
  <c r="W43" i="8"/>
  <c r="U43" i="8" s="1"/>
  <c r="M43" i="8" s="1"/>
  <c r="W79" i="8"/>
  <c r="U79" i="8" s="1"/>
  <c r="M79" i="8" s="1"/>
  <c r="L140" i="8"/>
  <c r="J140" i="8"/>
  <c r="J118" i="8"/>
  <c r="L118" i="8"/>
  <c r="W132" i="8"/>
  <c r="U132" i="8" s="1"/>
  <c r="K132" i="8" s="1"/>
  <c r="J26" i="8"/>
  <c r="L39" i="8"/>
  <c r="J38" i="8"/>
  <c r="W129" i="8"/>
  <c r="U129" i="8" s="1"/>
  <c r="M129" i="8" s="1"/>
  <c r="J124" i="8"/>
  <c r="L178" i="8"/>
  <c r="L189" i="8"/>
  <c r="W15" i="8"/>
  <c r="U15" i="8" s="1"/>
  <c r="M15" i="8" s="1"/>
  <c r="J27" i="8"/>
  <c r="L21" i="8"/>
  <c r="W38" i="8"/>
  <c r="U38" i="8" s="1"/>
  <c r="M38" i="8" s="1"/>
  <c r="W5" i="8"/>
  <c r="U5" i="8" s="1"/>
  <c r="K5" i="8" s="1"/>
  <c r="J15" i="8"/>
  <c r="W127" i="8"/>
  <c r="U127" i="8" s="1"/>
  <c r="M127" i="8" s="1"/>
  <c r="J11" i="8"/>
  <c r="L18" i="8"/>
  <c r="W27" i="8"/>
  <c r="U27" i="8" s="1"/>
  <c r="K27" i="8" s="1"/>
  <c r="J34" i="8"/>
  <c r="J36" i="8"/>
  <c r="W47" i="8"/>
  <c r="U47" i="8" s="1"/>
  <c r="M47" i="8" s="1"/>
  <c r="J47" i="8"/>
  <c r="W77" i="8"/>
  <c r="U77" i="8" s="1"/>
  <c r="M77" i="8" s="1"/>
  <c r="J77" i="8"/>
  <c r="W175" i="8"/>
  <c r="U175" i="8" s="1"/>
  <c r="M175" i="8" s="1"/>
  <c r="W183" i="8"/>
  <c r="U183" i="8" s="1"/>
  <c r="M183" i="8" s="1"/>
  <c r="W21" i="8"/>
  <c r="U21" i="8" s="1"/>
  <c r="W39" i="8"/>
  <c r="U39" i="8" s="1"/>
  <c r="M39" i="8" s="1"/>
  <c r="L25" i="8"/>
  <c r="W23" i="8"/>
  <c r="U23" i="8" s="1"/>
  <c r="M23" i="8" s="1"/>
  <c r="W26" i="8"/>
  <c r="U26" i="8" s="1"/>
  <c r="M26" i="8" s="1"/>
  <c r="W46" i="8"/>
  <c r="U46" i="8" s="1"/>
  <c r="M46" i="8" s="1"/>
  <c r="W76" i="8"/>
  <c r="U76" i="8" s="1"/>
  <c r="K76" i="8" s="1"/>
  <c r="W189" i="8"/>
  <c r="U189" i="8" s="1"/>
  <c r="M189" i="8" s="1"/>
  <c r="L122" i="8"/>
  <c r="J122" i="8"/>
  <c r="W12" i="8"/>
  <c r="U12" i="8" s="1"/>
  <c r="M12" i="8" s="1"/>
  <c r="J42" i="8"/>
  <c r="W73" i="8"/>
  <c r="U73" i="8" s="1"/>
  <c r="M73" i="8" s="1"/>
  <c r="J128" i="8"/>
  <c r="W185" i="8"/>
  <c r="U185" i="8" s="1"/>
  <c r="M185" i="8" s="1"/>
  <c r="L183" i="8"/>
  <c r="L187" i="8"/>
  <c r="J132" i="8"/>
  <c r="L127" i="8"/>
  <c r="J125" i="8"/>
  <c r="J175" i="8"/>
  <c r="L175" i="8"/>
  <c r="J129" i="8"/>
  <c r="M100" i="8"/>
  <c r="K100" i="8"/>
  <c r="V6" i="8"/>
  <c r="T6" i="8" s="1"/>
  <c r="J6" i="8" s="1"/>
  <c r="W14" i="8"/>
  <c r="U14" i="8" s="1"/>
  <c r="K14" i="8" s="1"/>
  <c r="J45" i="8"/>
  <c r="W72" i="8"/>
  <c r="U72" i="8" s="1"/>
  <c r="M72" i="8" s="1"/>
  <c r="W130" i="8"/>
  <c r="U130" i="8" s="1"/>
  <c r="K130" i="8" s="1"/>
  <c r="J98" i="8"/>
  <c r="L98" i="8"/>
  <c r="M96" i="8"/>
  <c r="K96" i="8"/>
  <c r="J37" i="8"/>
  <c r="W20" i="8"/>
  <c r="U20" i="8" s="1"/>
  <c r="K20" i="8" s="1"/>
  <c r="W83" i="8"/>
  <c r="U83" i="8" s="1"/>
  <c r="K83" i="8" s="1"/>
  <c r="J83" i="8"/>
  <c r="W75" i="8"/>
  <c r="U75" i="8" s="1"/>
  <c r="K75" i="8" s="1"/>
  <c r="J10" i="8"/>
  <c r="W19" i="8"/>
  <c r="U19" i="8" s="1"/>
  <c r="M19" i="8" s="1"/>
  <c r="J23" i="8"/>
  <c r="J24" i="8"/>
  <c r="J33" i="8"/>
  <c r="J41" i="8"/>
  <c r="W82" i="8"/>
  <c r="U82" i="8" s="1"/>
  <c r="M82" i="8" s="1"/>
  <c r="J70" i="8"/>
  <c r="W84" i="8"/>
  <c r="U84" i="8" s="1"/>
  <c r="K84" i="8" s="1"/>
  <c r="J131" i="8"/>
  <c r="W191" i="8"/>
  <c r="U191" i="8" s="1"/>
  <c r="K191" i="8" s="1"/>
  <c r="W195" i="8"/>
  <c r="U195" i="8" s="1"/>
  <c r="M195" i="8" s="1"/>
  <c r="L195" i="8"/>
  <c r="J203" i="8"/>
  <c r="J14" i="8"/>
  <c r="J19" i="8"/>
  <c r="W45" i="8"/>
  <c r="U45" i="8" s="1"/>
  <c r="K45" i="8" s="1"/>
  <c r="V145" i="8"/>
  <c r="T145" i="8" s="1"/>
  <c r="J145" i="8" s="1"/>
  <c r="W44" i="8"/>
  <c r="U44" i="8" s="1"/>
  <c r="M44" i="8" s="1"/>
  <c r="W128" i="8"/>
  <c r="U128" i="8" s="1"/>
  <c r="K128" i="8" s="1"/>
  <c r="W18" i="8"/>
  <c r="U18" i="8" s="1"/>
  <c r="M18" i="8" s="1"/>
  <c r="W42" i="8"/>
  <c r="U42" i="8" s="1"/>
  <c r="M42" i="8" s="1"/>
  <c r="W151" i="8"/>
  <c r="U151" i="8" s="1"/>
  <c r="M151" i="8" s="1"/>
  <c r="W181" i="8"/>
  <c r="U181" i="8" s="1"/>
  <c r="K181" i="8" s="1"/>
  <c r="W37" i="8"/>
  <c r="U37" i="8" s="1"/>
  <c r="K37" i="8" s="1"/>
  <c r="W36" i="8"/>
  <c r="U36" i="8" s="1"/>
  <c r="K36" i="8" s="1"/>
  <c r="W34" i="8"/>
  <c r="U34" i="8" s="1"/>
  <c r="M34" i="8" s="1"/>
  <c r="W81" i="8"/>
  <c r="U81" i="8" s="1"/>
  <c r="M81" i="8" s="1"/>
  <c r="J82" i="8"/>
  <c r="J78" i="8"/>
  <c r="W74" i="8"/>
  <c r="U74" i="8" s="1"/>
  <c r="M74" i="8" s="1"/>
  <c r="W70" i="8"/>
  <c r="U70" i="8" s="1"/>
  <c r="M70" i="8" s="1"/>
  <c r="W10" i="8"/>
  <c r="U10" i="8" s="1"/>
  <c r="K10" i="8" s="1"/>
  <c r="W25" i="8"/>
  <c r="U25" i="8" s="1"/>
  <c r="M25" i="8" s="1"/>
  <c r="W33" i="8"/>
  <c r="U33" i="8" s="1"/>
  <c r="K33" i="8" s="1"/>
  <c r="W41" i="8"/>
  <c r="U41" i="8" s="1"/>
  <c r="K41" i="8" s="1"/>
  <c r="V49" i="8"/>
  <c r="T49" i="8" s="1"/>
  <c r="J49" i="8" s="1"/>
  <c r="L150" i="8"/>
  <c r="W203" i="8"/>
  <c r="U203" i="8" s="1"/>
  <c r="M203" i="8" s="1"/>
  <c r="L84" i="8"/>
  <c r="J154" i="8"/>
  <c r="V200" i="8"/>
  <c r="T200" i="8" s="1"/>
  <c r="W200" i="8"/>
  <c r="U200" i="8" s="1"/>
  <c r="V202" i="8"/>
  <c r="T202" i="8" s="1"/>
  <c r="W202" i="8"/>
  <c r="U202" i="8" s="1"/>
  <c r="M201" i="8"/>
  <c r="K201" i="8"/>
  <c r="V198" i="8"/>
  <c r="T198" i="8" s="1"/>
  <c r="W198" i="8"/>
  <c r="U198" i="8" s="1"/>
  <c r="V194" i="8"/>
  <c r="T194" i="8" s="1"/>
  <c r="W194" i="8"/>
  <c r="U194" i="8" s="1"/>
  <c r="V196" i="8"/>
  <c r="T196" i="8" s="1"/>
  <c r="W196" i="8"/>
  <c r="U196" i="8" s="1"/>
  <c r="V192" i="8"/>
  <c r="T192" i="8" s="1"/>
  <c r="W192" i="8"/>
  <c r="U192" i="8" s="1"/>
  <c r="M191" i="8"/>
  <c r="V188" i="8"/>
  <c r="T188" i="8" s="1"/>
  <c r="W188" i="8"/>
  <c r="U188" i="8" s="1"/>
  <c r="M187" i="8"/>
  <c r="K187" i="8"/>
  <c r="V190" i="8"/>
  <c r="T190" i="8" s="1"/>
  <c r="W190" i="8"/>
  <c r="U190" i="8" s="1"/>
  <c r="V186" i="8"/>
  <c r="T186" i="8" s="1"/>
  <c r="W186" i="8"/>
  <c r="U186" i="8" s="1"/>
  <c r="V182" i="8"/>
  <c r="T182" i="8" s="1"/>
  <c r="W182" i="8"/>
  <c r="U182" i="8" s="1"/>
  <c r="M181" i="8"/>
  <c r="V184" i="8"/>
  <c r="T184" i="8" s="1"/>
  <c r="W184" i="8"/>
  <c r="U184" i="8" s="1"/>
  <c r="V180" i="8"/>
  <c r="T180" i="8" s="1"/>
  <c r="W180" i="8"/>
  <c r="U180" i="8" s="1"/>
  <c r="J176" i="8"/>
  <c r="L179" i="8"/>
  <c r="J179" i="8"/>
  <c r="K179" i="8"/>
  <c r="L147" i="8"/>
  <c r="W154" i="8"/>
  <c r="U154" i="8" s="1"/>
  <c r="K154" i="8" s="1"/>
  <c r="W150" i="8"/>
  <c r="U150" i="8" s="1"/>
  <c r="K150" i="8" s="1"/>
  <c r="J151" i="8"/>
  <c r="K178" i="8"/>
  <c r="M177" i="8"/>
  <c r="K177" i="8"/>
  <c r="M176" i="8"/>
  <c r="K176" i="8"/>
  <c r="K175" i="8"/>
  <c r="V174" i="8"/>
  <c r="T174" i="8" s="1"/>
  <c r="W174" i="8"/>
  <c r="U174" i="8" s="1"/>
  <c r="J146" i="8"/>
  <c r="L146" i="8"/>
  <c r="V157" i="8"/>
  <c r="T157" i="8" s="1"/>
  <c r="W157" i="8"/>
  <c r="U157" i="8" s="1"/>
  <c r="V152" i="8"/>
  <c r="T152" i="8" s="1"/>
  <c r="W152" i="8"/>
  <c r="U152" i="8" s="1"/>
  <c r="V153" i="8"/>
  <c r="T153" i="8" s="1"/>
  <c r="W153" i="8"/>
  <c r="U153" i="8" s="1"/>
  <c r="V148" i="8"/>
  <c r="T148" i="8" s="1"/>
  <c r="W148" i="8"/>
  <c r="U148" i="8" s="1"/>
  <c r="V149" i="8"/>
  <c r="T149" i="8" s="1"/>
  <c r="W149" i="8"/>
  <c r="U149" i="8" s="1"/>
  <c r="V144" i="8"/>
  <c r="T144" i="8" s="1"/>
  <c r="W144" i="8"/>
  <c r="U144" i="8" s="1"/>
  <c r="V156" i="8"/>
  <c r="T156" i="8" s="1"/>
  <c r="W156" i="8"/>
  <c r="U156" i="8" s="1"/>
  <c r="V158" i="8"/>
  <c r="T158" i="8" s="1"/>
  <c r="W158" i="8"/>
  <c r="U158" i="8" s="1"/>
  <c r="V155" i="8"/>
  <c r="T155" i="8" s="1"/>
  <c r="W155" i="8"/>
  <c r="U155" i="8" s="1"/>
  <c r="M147" i="8"/>
  <c r="K147" i="8"/>
  <c r="M145" i="8"/>
  <c r="K145" i="8"/>
  <c r="M133" i="8"/>
  <c r="K133" i="8"/>
  <c r="M131" i="8"/>
  <c r="K131" i="8"/>
  <c r="K129" i="8"/>
  <c r="K125" i="8"/>
  <c r="M132" i="8"/>
  <c r="V113" i="8"/>
  <c r="T113" i="8" s="1"/>
  <c r="W113" i="8"/>
  <c r="U113" i="8" s="1"/>
  <c r="V111" i="8"/>
  <c r="T111" i="8" s="1"/>
  <c r="W111" i="8"/>
  <c r="U111" i="8" s="1"/>
  <c r="V108" i="8"/>
  <c r="T108" i="8" s="1"/>
  <c r="W108" i="8"/>
  <c r="U108" i="8" s="1"/>
  <c r="V106" i="8"/>
  <c r="T106" i="8" s="1"/>
  <c r="W106" i="8"/>
  <c r="U106" i="8" s="1"/>
  <c r="V104" i="8"/>
  <c r="T104" i="8" s="1"/>
  <c r="W104" i="8"/>
  <c r="U104" i="8" s="1"/>
  <c r="V112" i="8"/>
  <c r="T112" i="8" s="1"/>
  <c r="W112" i="8"/>
  <c r="U112" i="8" s="1"/>
  <c r="V110" i="8"/>
  <c r="T110" i="8" s="1"/>
  <c r="W110" i="8"/>
  <c r="U110" i="8" s="1"/>
  <c r="V109" i="8"/>
  <c r="T109" i="8" s="1"/>
  <c r="W109" i="8"/>
  <c r="U109" i="8" s="1"/>
  <c r="V107" i="8"/>
  <c r="T107" i="8" s="1"/>
  <c r="W107" i="8"/>
  <c r="U107" i="8" s="1"/>
  <c r="V105" i="8"/>
  <c r="T105" i="8" s="1"/>
  <c r="W105" i="8"/>
  <c r="U105" i="8" s="1"/>
  <c r="J7" i="8"/>
  <c r="V69" i="8"/>
  <c r="T69" i="8" s="1"/>
  <c r="L69" i="8" s="1"/>
  <c r="L93" i="8"/>
  <c r="J93" i="8"/>
  <c r="M93" i="8"/>
  <c r="K93" i="8"/>
  <c r="W92" i="8"/>
  <c r="U92" i="8" s="1"/>
  <c r="V92" i="8"/>
  <c r="T92" i="8" s="1"/>
  <c r="W91" i="8"/>
  <c r="U91" i="8" s="1"/>
  <c r="V91" i="8"/>
  <c r="T91" i="8" s="1"/>
  <c r="W90" i="8"/>
  <c r="U90" i="8" s="1"/>
  <c r="V90" i="8"/>
  <c r="T90" i="8" s="1"/>
  <c r="W89" i="8"/>
  <c r="U89" i="8" s="1"/>
  <c r="V89" i="8"/>
  <c r="T89" i="8" s="1"/>
  <c r="W88" i="8"/>
  <c r="U88" i="8" s="1"/>
  <c r="V88" i="8"/>
  <c r="T88" i="8" s="1"/>
  <c r="W87" i="8"/>
  <c r="U87" i="8" s="1"/>
  <c r="V87" i="8"/>
  <c r="T87" i="8" s="1"/>
  <c r="W86" i="8"/>
  <c r="U86" i="8" s="1"/>
  <c r="V86" i="8"/>
  <c r="T86" i="8" s="1"/>
  <c r="W85" i="8"/>
  <c r="U85" i="8" s="1"/>
  <c r="V85" i="8"/>
  <c r="T85" i="8" s="1"/>
  <c r="M75" i="8"/>
  <c r="K73" i="8"/>
  <c r="M80" i="8"/>
  <c r="M78" i="8"/>
  <c r="K78" i="8"/>
  <c r="M69" i="8"/>
  <c r="K69" i="8"/>
  <c r="W68" i="8"/>
  <c r="U68" i="8" s="1"/>
  <c r="V68" i="8"/>
  <c r="T68" i="8" s="1"/>
  <c r="W67" i="8"/>
  <c r="U67" i="8" s="1"/>
  <c r="V67" i="8"/>
  <c r="T67" i="8" s="1"/>
  <c r="W66" i="8"/>
  <c r="U66" i="8" s="1"/>
  <c r="V66" i="8"/>
  <c r="T66" i="8" s="1"/>
  <c r="W65" i="8"/>
  <c r="U65" i="8" s="1"/>
  <c r="V65" i="8"/>
  <c r="T65" i="8" s="1"/>
  <c r="W64" i="8"/>
  <c r="U64" i="8" s="1"/>
  <c r="V64" i="8"/>
  <c r="T64" i="8" s="1"/>
  <c r="M48" i="8"/>
  <c r="V63" i="8"/>
  <c r="T63" i="8" s="1"/>
  <c r="W63" i="8"/>
  <c r="U63" i="8" s="1"/>
  <c r="V61" i="8"/>
  <c r="T61" i="8" s="1"/>
  <c r="W61" i="8"/>
  <c r="U61" i="8" s="1"/>
  <c r="V59" i="8"/>
  <c r="T59" i="8" s="1"/>
  <c r="W59" i="8"/>
  <c r="U59" i="8" s="1"/>
  <c r="V57" i="8"/>
  <c r="T57" i="8" s="1"/>
  <c r="W57" i="8"/>
  <c r="U57" i="8" s="1"/>
  <c r="V55" i="8"/>
  <c r="T55" i="8" s="1"/>
  <c r="W55" i="8"/>
  <c r="U55" i="8" s="1"/>
  <c r="V53" i="8"/>
  <c r="T53" i="8" s="1"/>
  <c r="W53" i="8"/>
  <c r="U53" i="8" s="1"/>
  <c r="V51" i="8"/>
  <c r="T51" i="8" s="1"/>
  <c r="W51" i="8"/>
  <c r="U51" i="8" s="1"/>
  <c r="K47" i="8"/>
  <c r="V62" i="8"/>
  <c r="T62" i="8" s="1"/>
  <c r="W62" i="8"/>
  <c r="U62" i="8" s="1"/>
  <c r="V60" i="8"/>
  <c r="T60" i="8" s="1"/>
  <c r="W60" i="8"/>
  <c r="U60" i="8" s="1"/>
  <c r="V58" i="8"/>
  <c r="T58" i="8" s="1"/>
  <c r="W58" i="8"/>
  <c r="U58" i="8" s="1"/>
  <c r="V56" i="8"/>
  <c r="T56" i="8" s="1"/>
  <c r="W56" i="8"/>
  <c r="U56" i="8" s="1"/>
  <c r="V54" i="8"/>
  <c r="T54" i="8" s="1"/>
  <c r="W54" i="8"/>
  <c r="U54" i="8" s="1"/>
  <c r="V52" i="8"/>
  <c r="T52" i="8" s="1"/>
  <c r="W52" i="8"/>
  <c r="U52" i="8" s="1"/>
  <c r="V50" i="8"/>
  <c r="T50" i="8" s="1"/>
  <c r="W50" i="8"/>
  <c r="U50" i="8" s="1"/>
  <c r="M40" i="8"/>
  <c r="K40" i="8"/>
  <c r="M37" i="8"/>
  <c r="M35" i="8"/>
  <c r="K35" i="8"/>
  <c r="M32" i="8"/>
  <c r="K32" i="8"/>
  <c r="V31" i="8"/>
  <c r="T31" i="8" s="1"/>
  <c r="W31" i="8"/>
  <c r="U31" i="8" s="1"/>
  <c r="V29" i="8"/>
  <c r="T29" i="8" s="1"/>
  <c r="W29" i="8"/>
  <c r="U29" i="8" s="1"/>
  <c r="V30" i="8"/>
  <c r="T30" i="8" s="1"/>
  <c r="W30" i="8"/>
  <c r="U30" i="8" s="1"/>
  <c r="V28" i="8"/>
  <c r="T28" i="8" s="1"/>
  <c r="W28" i="8"/>
  <c r="U28" i="8" s="1"/>
  <c r="K24" i="8"/>
  <c r="M21" i="8"/>
  <c r="K21" i="8"/>
  <c r="M22" i="8"/>
  <c r="K22" i="8"/>
  <c r="M17" i="8"/>
  <c r="M16" i="8"/>
  <c r="K16" i="8"/>
  <c r="L16" i="8"/>
  <c r="J16" i="8"/>
  <c r="K15" i="8"/>
  <c r="M13" i="8"/>
  <c r="K13" i="8"/>
  <c r="L12" i="8"/>
  <c r="J12" i="8"/>
  <c r="L8" i="8"/>
  <c r="J8" i="8"/>
  <c r="M11" i="8"/>
  <c r="K11" i="8"/>
  <c r="M9" i="8"/>
  <c r="K9" i="8"/>
  <c r="M8" i="8"/>
  <c r="K8" i="8"/>
  <c r="L6" i="8"/>
  <c r="L5" i="8"/>
  <c r="J5" i="8"/>
  <c r="M7" i="8"/>
  <c r="K7" i="8"/>
  <c r="M6" i="8"/>
  <c r="K6" i="8"/>
  <c r="M5" i="8"/>
  <c r="V4" i="8"/>
  <c r="T4" i="8" s="1"/>
  <c r="W4" i="8"/>
  <c r="U4" i="8" s="1"/>
  <c r="K197" i="8" l="1"/>
  <c r="K189" i="8"/>
  <c r="J177" i="8"/>
  <c r="M41" i="8"/>
  <c r="K46" i="8"/>
  <c r="M33" i="8"/>
  <c r="K43" i="8"/>
  <c r="K81" i="8"/>
  <c r="M146" i="8"/>
  <c r="K199" i="8"/>
  <c r="K38" i="8"/>
  <c r="K12" i="8"/>
  <c r="K71" i="8"/>
  <c r="K126" i="8"/>
  <c r="K82" i="8"/>
  <c r="M124" i="8"/>
  <c r="K26" i="8"/>
  <c r="K151" i="8"/>
  <c r="K127" i="8"/>
  <c r="K25" i="8"/>
  <c r="K42" i="8"/>
  <c r="K77" i="8"/>
  <c r="K23" i="8"/>
  <c r="K34" i="8"/>
  <c r="K44" i="8"/>
  <c r="K79" i="8"/>
  <c r="K193" i="8"/>
  <c r="K39" i="8"/>
  <c r="L49" i="8"/>
  <c r="K72" i="8"/>
  <c r="K185" i="8"/>
  <c r="J69" i="8"/>
  <c r="K183" i="8"/>
  <c r="M20" i="8"/>
  <c r="M76" i="8"/>
  <c r="K70" i="8"/>
  <c r="K74" i="8"/>
  <c r="M83" i="8"/>
  <c r="M128" i="8"/>
  <c r="K203" i="8"/>
  <c r="M27" i="8"/>
  <c r="M84" i="8"/>
  <c r="K18" i="8"/>
  <c r="M130" i="8"/>
  <c r="M10" i="8"/>
  <c r="M14" i="8"/>
  <c r="M36" i="8"/>
  <c r="M45" i="8"/>
  <c r="M154" i="8"/>
  <c r="K19" i="8"/>
  <c r="L145" i="8"/>
  <c r="M150" i="8"/>
  <c r="K195" i="8"/>
  <c r="M198" i="8"/>
  <c r="K198" i="8"/>
  <c r="M202" i="8"/>
  <c r="K202" i="8"/>
  <c r="M200" i="8"/>
  <c r="K200" i="8"/>
  <c r="L198" i="8"/>
  <c r="J198" i="8"/>
  <c r="L202" i="8"/>
  <c r="J202" i="8"/>
  <c r="L200" i="8"/>
  <c r="J200" i="8"/>
  <c r="M192" i="8"/>
  <c r="K192" i="8"/>
  <c r="M196" i="8"/>
  <c r="K196" i="8"/>
  <c r="M194" i="8"/>
  <c r="K194" i="8"/>
  <c r="L192" i="8"/>
  <c r="J192" i="8"/>
  <c r="L196" i="8"/>
  <c r="J196" i="8"/>
  <c r="L194" i="8"/>
  <c r="J194" i="8"/>
  <c r="M186" i="8"/>
  <c r="K186" i="8"/>
  <c r="M190" i="8"/>
  <c r="K190" i="8"/>
  <c r="M188" i="8"/>
  <c r="K188" i="8"/>
  <c r="L186" i="8"/>
  <c r="J186" i="8"/>
  <c r="L190" i="8"/>
  <c r="J190" i="8"/>
  <c r="L188" i="8"/>
  <c r="J188" i="8"/>
  <c r="M180" i="8"/>
  <c r="K180" i="8"/>
  <c r="M184" i="8"/>
  <c r="K184" i="8"/>
  <c r="M182" i="8"/>
  <c r="K182" i="8"/>
  <c r="L180" i="8"/>
  <c r="J180" i="8"/>
  <c r="L184" i="8"/>
  <c r="J184" i="8"/>
  <c r="L182" i="8"/>
  <c r="J182" i="8"/>
  <c r="M174" i="8"/>
  <c r="K174" i="8"/>
  <c r="L174" i="8"/>
  <c r="J174" i="8"/>
  <c r="M157" i="8"/>
  <c r="K157" i="8"/>
  <c r="L157" i="8"/>
  <c r="J157" i="8"/>
  <c r="M153" i="8"/>
  <c r="K153" i="8"/>
  <c r="M152" i="8"/>
  <c r="K152" i="8"/>
  <c r="L153" i="8"/>
  <c r="J153" i="8"/>
  <c r="L152" i="8"/>
  <c r="J152" i="8"/>
  <c r="M149" i="8"/>
  <c r="K149" i="8"/>
  <c r="M148" i="8"/>
  <c r="K148" i="8"/>
  <c r="L149" i="8"/>
  <c r="J149" i="8"/>
  <c r="L148" i="8"/>
  <c r="J148" i="8"/>
  <c r="M144" i="8"/>
  <c r="K144" i="8"/>
  <c r="L144" i="8"/>
  <c r="J144" i="8"/>
  <c r="M155" i="8"/>
  <c r="K155" i="8"/>
  <c r="M158" i="8"/>
  <c r="K158" i="8"/>
  <c r="M156" i="8"/>
  <c r="K156" i="8"/>
  <c r="L155" i="8"/>
  <c r="J155" i="8"/>
  <c r="L158" i="8"/>
  <c r="J158" i="8"/>
  <c r="L156" i="8"/>
  <c r="J156" i="8"/>
  <c r="M105" i="8"/>
  <c r="K105" i="8"/>
  <c r="M107" i="8"/>
  <c r="K107" i="8"/>
  <c r="M109" i="8"/>
  <c r="K109" i="8"/>
  <c r="M110" i="8"/>
  <c r="K110" i="8"/>
  <c r="M112" i="8"/>
  <c r="K112" i="8"/>
  <c r="M104" i="8"/>
  <c r="K104" i="8"/>
  <c r="M106" i="8"/>
  <c r="K106" i="8"/>
  <c r="M108" i="8"/>
  <c r="K108" i="8"/>
  <c r="M111" i="8"/>
  <c r="K111" i="8"/>
  <c r="M113" i="8"/>
  <c r="K113" i="8"/>
  <c r="J105" i="8"/>
  <c r="L105" i="8"/>
  <c r="J107" i="8"/>
  <c r="L107" i="8"/>
  <c r="J109" i="8"/>
  <c r="L109" i="8"/>
  <c r="L110" i="8"/>
  <c r="J110" i="8"/>
  <c r="L112" i="8"/>
  <c r="J112" i="8"/>
  <c r="J104" i="8"/>
  <c r="L104" i="8"/>
  <c r="J106" i="8"/>
  <c r="L106" i="8"/>
  <c r="J108" i="8"/>
  <c r="L108" i="8"/>
  <c r="L111" i="8"/>
  <c r="J111" i="8"/>
  <c r="L113" i="8"/>
  <c r="J113" i="8"/>
  <c r="L85" i="8"/>
  <c r="J85" i="8"/>
  <c r="L86" i="8"/>
  <c r="J86" i="8"/>
  <c r="L87" i="8"/>
  <c r="J87" i="8"/>
  <c r="L88" i="8"/>
  <c r="J88" i="8"/>
  <c r="L89" i="8"/>
  <c r="J89" i="8"/>
  <c r="L90" i="8"/>
  <c r="J90" i="8"/>
  <c r="L91" i="8"/>
  <c r="J91" i="8"/>
  <c r="L92" i="8"/>
  <c r="J92" i="8"/>
  <c r="M85" i="8"/>
  <c r="K85" i="8"/>
  <c r="M86" i="8"/>
  <c r="K86" i="8"/>
  <c r="M87" i="8"/>
  <c r="K87" i="8"/>
  <c r="M88" i="8"/>
  <c r="K88" i="8"/>
  <c r="M89" i="8"/>
  <c r="K89" i="8"/>
  <c r="M90" i="8"/>
  <c r="K90" i="8"/>
  <c r="M91" i="8"/>
  <c r="K91" i="8"/>
  <c r="M92" i="8"/>
  <c r="K92" i="8"/>
  <c r="L64" i="8"/>
  <c r="J64" i="8"/>
  <c r="L65" i="8"/>
  <c r="J65" i="8"/>
  <c r="L66" i="8"/>
  <c r="J66" i="8"/>
  <c r="L67" i="8"/>
  <c r="J67" i="8"/>
  <c r="L68" i="8"/>
  <c r="J68" i="8"/>
  <c r="M64" i="8"/>
  <c r="K64" i="8"/>
  <c r="M65" i="8"/>
  <c r="K65" i="8"/>
  <c r="M66" i="8"/>
  <c r="K66" i="8"/>
  <c r="M67" i="8"/>
  <c r="K67" i="8"/>
  <c r="M68" i="8"/>
  <c r="K68" i="8"/>
  <c r="M50" i="8"/>
  <c r="K50" i="8"/>
  <c r="M52" i="8"/>
  <c r="K52" i="8"/>
  <c r="M54" i="8"/>
  <c r="K54" i="8"/>
  <c r="M56" i="8"/>
  <c r="K56" i="8"/>
  <c r="M58" i="8"/>
  <c r="K58" i="8"/>
  <c r="M60" i="8"/>
  <c r="K60" i="8"/>
  <c r="M62" i="8"/>
  <c r="K62" i="8"/>
  <c r="M51" i="8"/>
  <c r="K51" i="8"/>
  <c r="M53" i="8"/>
  <c r="K53" i="8"/>
  <c r="M55" i="8"/>
  <c r="K55" i="8"/>
  <c r="M57" i="8"/>
  <c r="K57" i="8"/>
  <c r="M59" i="8"/>
  <c r="K59" i="8"/>
  <c r="M61" i="8"/>
  <c r="K61" i="8"/>
  <c r="M63" i="8"/>
  <c r="K63" i="8"/>
  <c r="L50" i="8"/>
  <c r="J50" i="8"/>
  <c r="L52" i="8"/>
  <c r="J52" i="8"/>
  <c r="L54" i="8"/>
  <c r="J54" i="8"/>
  <c r="L56" i="8"/>
  <c r="J56" i="8"/>
  <c r="L58" i="8"/>
  <c r="J58" i="8"/>
  <c r="L60" i="8"/>
  <c r="J60" i="8"/>
  <c r="L62" i="8"/>
  <c r="J62" i="8"/>
  <c r="L51" i="8"/>
  <c r="J51" i="8"/>
  <c r="L53" i="8"/>
  <c r="J53" i="8"/>
  <c r="L55" i="8"/>
  <c r="J55" i="8"/>
  <c r="L57" i="8"/>
  <c r="J57" i="8"/>
  <c r="L59" i="8"/>
  <c r="J59" i="8"/>
  <c r="L61" i="8"/>
  <c r="J61" i="8"/>
  <c r="L63" i="8"/>
  <c r="J63" i="8"/>
  <c r="M28" i="8"/>
  <c r="K28" i="8"/>
  <c r="M30" i="8"/>
  <c r="K30" i="8"/>
  <c r="M29" i="8"/>
  <c r="K29" i="8"/>
  <c r="M31" i="8"/>
  <c r="K31" i="8"/>
  <c r="L28" i="8"/>
  <c r="J28" i="8"/>
  <c r="L30" i="8"/>
  <c r="J30" i="8"/>
  <c r="L29" i="8"/>
  <c r="J29" i="8"/>
  <c r="L31" i="8"/>
  <c r="J31" i="8"/>
  <c r="M4" i="8"/>
  <c r="K4" i="8"/>
  <c r="L4" i="8"/>
  <c r="J4" i="8"/>
</calcChain>
</file>

<file path=xl/sharedStrings.xml><?xml version="1.0" encoding="utf-8"?>
<sst xmlns="http://schemas.openxmlformats.org/spreadsheetml/2006/main" count="310" uniqueCount="38">
  <si>
    <r>
      <t>K</t>
    </r>
    <r>
      <rPr>
        <vertAlign val="subscript"/>
        <sz val="11"/>
        <color theme="1"/>
        <rFont val="Calibri"/>
        <family val="2"/>
        <scheme val="minor"/>
      </rPr>
      <t>LCLS</t>
    </r>
  </si>
  <si>
    <t>Kind</t>
  </si>
  <si>
    <t>h</t>
  </si>
  <si>
    <r>
      <t>K</t>
    </r>
    <r>
      <rPr>
        <vertAlign val="subscript"/>
        <sz val="11"/>
        <color theme="1"/>
        <rFont val="Calibri"/>
        <family val="2"/>
        <scheme val="minor"/>
      </rPr>
      <t>Delta</t>
    </r>
  </si>
  <si>
    <r>
      <t>K</t>
    </r>
    <r>
      <rPr>
        <vertAlign val="subscript"/>
        <sz val="11"/>
        <color theme="1"/>
        <rFont val="Calibri"/>
        <family val="2"/>
        <scheme val="minor"/>
      </rPr>
      <t>Delta,max</t>
    </r>
  </si>
  <si>
    <r>
      <t>A</t>
    </r>
    <r>
      <rPr>
        <vertAlign val="subscript"/>
        <sz val="11"/>
        <color theme="1"/>
        <rFont val="Calibri"/>
        <family val="2"/>
        <scheme val="minor"/>
      </rPr>
      <t>13</t>
    </r>
  </si>
  <si>
    <r>
      <t>A</t>
    </r>
    <r>
      <rPr>
        <vertAlign val="subscript"/>
        <sz val="11"/>
        <color theme="1"/>
        <rFont val="Calibri"/>
        <family val="2"/>
        <scheme val="minor"/>
      </rPr>
      <t>24</t>
    </r>
  </si>
  <si>
    <r>
      <t>K</t>
    </r>
    <r>
      <rPr>
        <vertAlign val="subscript"/>
        <sz val="11"/>
        <color theme="1"/>
        <rFont val="Calibri"/>
        <family val="2"/>
        <scheme val="minor"/>
      </rPr>
      <t>x</t>
    </r>
  </si>
  <si>
    <r>
      <t>K</t>
    </r>
    <r>
      <rPr>
        <vertAlign val="subscript"/>
        <sz val="11"/>
        <color theme="1"/>
        <rFont val="Calibri"/>
        <family val="2"/>
        <scheme val="minor"/>
      </rPr>
      <t>y</t>
    </r>
  </si>
  <si>
    <r>
      <t>K</t>
    </r>
    <r>
      <rPr>
        <vertAlign val="subscript"/>
        <sz val="11"/>
        <color theme="1"/>
        <rFont val="Calibri"/>
        <family val="2"/>
        <scheme val="minor"/>
      </rPr>
      <t>equ</t>
    </r>
  </si>
  <si>
    <r>
      <t>cos(k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Mode)</t>
    </r>
  </si>
  <si>
    <t>[mm]</t>
  </si>
  <si>
    <t xml:space="preserve">Mode </t>
  </si>
  <si>
    <t>[]</t>
  </si>
  <si>
    <t>harmonic</t>
  </si>
  <si>
    <t>Row Avg</t>
  </si>
  <si>
    <t>&lt;z&gt;</t>
  </si>
  <si>
    <t>[µm]</t>
  </si>
  <si>
    <r>
      <t>z</t>
    </r>
    <r>
      <rPr>
        <vertAlign val="subscript"/>
        <sz val="11"/>
        <color theme="1"/>
        <rFont val="Calibri"/>
        <family val="2"/>
        <scheme val="minor"/>
      </rPr>
      <t>1</t>
    </r>
  </si>
  <si>
    <r>
      <t>z</t>
    </r>
    <r>
      <rPr>
        <vertAlign val="subscript"/>
        <sz val="11"/>
        <color theme="1"/>
        <rFont val="Calibri"/>
        <family val="2"/>
        <scheme val="minor"/>
      </rPr>
      <t>2</t>
    </r>
  </si>
  <si>
    <r>
      <t>z</t>
    </r>
    <r>
      <rPr>
        <vertAlign val="subscript"/>
        <sz val="11"/>
        <color theme="1"/>
        <rFont val="Calibri"/>
        <family val="2"/>
        <scheme val="minor"/>
      </rPr>
      <t>3</t>
    </r>
  </si>
  <si>
    <r>
      <t>z</t>
    </r>
    <r>
      <rPr>
        <vertAlign val="subscript"/>
        <sz val="11"/>
        <color theme="1"/>
        <rFont val="Calibri"/>
        <family val="2"/>
        <scheme val="minor"/>
      </rPr>
      <t>4</t>
    </r>
  </si>
  <si>
    <t>[T]</t>
  </si>
  <si>
    <r>
      <t>B</t>
    </r>
    <r>
      <rPr>
        <vertAlign val="subscript"/>
        <sz val="11"/>
        <color theme="1"/>
        <rFont val="Calibri"/>
        <family val="2"/>
        <scheme val="minor"/>
      </rPr>
      <t>max,Delta</t>
    </r>
  </si>
  <si>
    <t>[m]</t>
  </si>
  <si>
    <t>[1/m]</t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</si>
  <si>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u,LCLS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</si>
  <si>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u,Delta</t>
    </r>
  </si>
  <si>
    <r>
      <t>k</t>
    </r>
    <r>
      <rPr>
        <vertAlign val="subscript"/>
        <sz val="11"/>
        <color theme="1"/>
        <rFont val="Calibri"/>
        <family val="2"/>
        <scheme val="minor"/>
      </rPr>
      <t>u,Delta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</si>
  <si>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13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</si>
  <si>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24</t>
    </r>
  </si>
  <si>
    <t>Case</t>
  </si>
  <si>
    <t>Operational</t>
  </si>
  <si>
    <t>Elliptical Scan</t>
  </si>
  <si>
    <t>2nd harmonic</t>
  </si>
  <si>
    <r>
      <t>&lt;z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&gt;-&lt;z</t>
    </r>
    <r>
      <rPr>
        <vertAlign val="sub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>&gt;</t>
    </r>
  </si>
  <si>
    <t>#</t>
  </si>
  <si>
    <t>K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</si>
</sst>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5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0" fillId="0" borderId="0" xfId="0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ill="1" applyAlignment="1">
      <alignment horizontal="center"/>
    </xf>
    <xf numFmtId="168" fontId="0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3"/>
  <sheetViews>
    <sheetView tabSelected="1" workbookViewId="0">
      <pane ySplit="1260" topLeftCell="A4" activePane="bottomLeft"/>
      <selection activeCell="AA1" sqref="AA1:AB1048576"/>
      <selection pane="bottomLeft" activeCell="M7" sqref="M7"/>
    </sheetView>
  </sheetViews>
  <sheetFormatPr defaultRowHeight="15" x14ac:dyDescent="0.25"/>
  <cols>
    <col min="1" max="1" width="5.5703125" customWidth="1"/>
    <col min="2" max="2" width="18.42578125" style="3" customWidth="1"/>
    <col min="3" max="3" width="9.42578125" customWidth="1"/>
    <col min="4" max="7" width="9.42578125" style="1" customWidth="1"/>
    <col min="8" max="9" width="8.140625" style="1" customWidth="1"/>
    <col min="10" max="13" width="8" customWidth="1"/>
    <col min="14" max="14" width="2.140625" customWidth="1"/>
    <col min="15" max="16" width="6.85546875" style="1" customWidth="1"/>
    <col min="17" max="18" width="9.42578125" style="1" hidden="1" customWidth="1"/>
    <col min="19" max="19" width="9.42578125" hidden="1" customWidth="1"/>
    <col min="20" max="21" width="9.42578125" style="1" hidden="1" customWidth="1"/>
    <col min="22" max="23" width="9.42578125" hidden="1" customWidth="1"/>
    <col min="24" max="25" width="9.42578125" style="1" customWidth="1"/>
    <col min="26" max="26" width="9.42578125" customWidth="1"/>
  </cols>
  <sheetData>
    <row r="1" spans="1:30" x14ac:dyDescent="0.25">
      <c r="A1" s="1" t="s">
        <v>36</v>
      </c>
      <c r="B1" s="19" t="s">
        <v>31</v>
      </c>
      <c r="D1" s="1" t="s">
        <v>12</v>
      </c>
      <c r="E1" s="1" t="s">
        <v>1</v>
      </c>
      <c r="F1" s="1" t="s">
        <v>14</v>
      </c>
      <c r="G1" s="1" t="s">
        <v>15</v>
      </c>
    </row>
    <row r="2" spans="1:30" ht="18" x14ac:dyDescent="0.35">
      <c r="B2" s="4"/>
      <c r="C2" s="1" t="s">
        <v>9</v>
      </c>
      <c r="D2" s="1" t="s">
        <v>35</v>
      </c>
      <c r="F2" s="1" t="s">
        <v>2</v>
      </c>
      <c r="G2" s="1" t="s">
        <v>16</v>
      </c>
      <c r="H2" s="1" t="s">
        <v>23</v>
      </c>
      <c r="I2" s="1" t="s">
        <v>0</v>
      </c>
      <c r="J2" s="1" t="s">
        <v>18</v>
      </c>
      <c r="K2" s="1" t="s">
        <v>19</v>
      </c>
      <c r="L2" s="1" t="s">
        <v>20</v>
      </c>
      <c r="M2" s="1" t="s">
        <v>21</v>
      </c>
      <c r="O2" s="1" t="s">
        <v>26</v>
      </c>
      <c r="P2" s="1" t="s">
        <v>27</v>
      </c>
      <c r="Q2" s="1" t="s">
        <v>28</v>
      </c>
      <c r="R2" s="1" t="s">
        <v>4</v>
      </c>
      <c r="S2" s="2" t="s">
        <v>10</v>
      </c>
      <c r="T2" s="1" t="s">
        <v>29</v>
      </c>
      <c r="U2" s="1" t="s">
        <v>30</v>
      </c>
      <c r="V2" t="s">
        <v>5</v>
      </c>
      <c r="W2" t="s">
        <v>6</v>
      </c>
      <c r="X2" s="1" t="s">
        <v>7</v>
      </c>
      <c r="Y2" s="1" t="s">
        <v>8</v>
      </c>
      <c r="Z2" t="s">
        <v>3</v>
      </c>
    </row>
    <row r="3" spans="1:30" x14ac:dyDescent="0.25">
      <c r="B3" s="4"/>
      <c r="C3" s="1" t="s">
        <v>13</v>
      </c>
      <c r="D3" s="1" t="s">
        <v>11</v>
      </c>
      <c r="E3" s="1" t="s">
        <v>13</v>
      </c>
      <c r="F3" s="1" t="s">
        <v>13</v>
      </c>
      <c r="G3" s="1" t="s">
        <v>17</v>
      </c>
      <c r="H3" s="1" t="s">
        <v>22</v>
      </c>
      <c r="I3" s="1" t="s">
        <v>13</v>
      </c>
      <c r="J3" s="1" t="s">
        <v>17</v>
      </c>
      <c r="K3" s="1" t="s">
        <v>17</v>
      </c>
      <c r="L3" s="1" t="s">
        <v>17</v>
      </c>
      <c r="M3" s="1" t="s">
        <v>17</v>
      </c>
      <c r="O3" s="1" t="s">
        <v>24</v>
      </c>
      <c r="P3" s="1" t="s">
        <v>24</v>
      </c>
      <c r="Q3" s="1" t="s">
        <v>25</v>
      </c>
      <c r="R3" s="1" t="s">
        <v>13</v>
      </c>
      <c r="T3" s="1" t="s">
        <v>11</v>
      </c>
      <c r="U3" s="1" t="s">
        <v>11</v>
      </c>
      <c r="V3" s="1" t="s">
        <v>13</v>
      </c>
      <c r="W3" s="1" t="s">
        <v>13</v>
      </c>
      <c r="X3" s="1" t="s">
        <v>13</v>
      </c>
      <c r="Y3" s="1" t="s">
        <v>13</v>
      </c>
      <c r="Z3" s="1" t="s">
        <v>13</v>
      </c>
    </row>
    <row r="4" spans="1:30" x14ac:dyDescent="0.25">
      <c r="A4" s="1">
        <f>SUM($AD$4:AD4)</f>
        <v>1</v>
      </c>
      <c r="B4" s="18" t="s">
        <v>32</v>
      </c>
      <c r="C4" s="13">
        <v>3.45</v>
      </c>
      <c r="D4" s="9">
        <v>-16</v>
      </c>
      <c r="E4" s="10">
        <v>1</v>
      </c>
      <c r="F4" s="11">
        <v>1</v>
      </c>
      <c r="G4" s="12">
        <v>0</v>
      </c>
      <c r="H4" s="9">
        <v>1.2007000000000001</v>
      </c>
      <c r="I4" s="14">
        <v>3.47</v>
      </c>
      <c r="J4" s="8">
        <f>1000*(T4/2+D4/2)+G4</f>
        <v>-6026.6777334368862</v>
      </c>
      <c r="K4" s="8">
        <f>1000*(U4/2-D4/2)+G4</f>
        <v>9973.3222665631129</v>
      </c>
      <c r="L4" s="8">
        <f>1000*(-T4/2+D4/2)+G4</f>
        <v>-9973.3222665631129</v>
      </c>
      <c r="M4" s="8">
        <f>1000*(-U4/2-D4/2)+G4</f>
        <v>6026.6777334368862</v>
      </c>
      <c r="O4" s="14">
        <v>0.03</v>
      </c>
      <c r="P4" s="10">
        <v>3.2000000000000001E-2</v>
      </c>
      <c r="Q4" s="7">
        <f>2*PI()/P4</f>
        <v>196.34954084936206</v>
      </c>
      <c r="R4" s="15">
        <f>H4/Q4*299792458/510996</f>
        <v>3.58763145398918</v>
      </c>
      <c r="S4" s="5">
        <f>COS(Q4*D4/1000)</f>
        <v>-1</v>
      </c>
      <c r="T4" s="16">
        <f>IF(OR(E4=2,E4=3),-1,1)*2000*ACOS(V4)/Q4</f>
        <v>3.9466445331262268</v>
      </c>
      <c r="U4" s="16">
        <f>IF(OR(E4=3,E4=4),-1,1)*2000*ACOS(W4)/Q4</f>
        <v>3.9466445331262268</v>
      </c>
      <c r="V4" s="5">
        <f>Z4/R4</f>
        <v>0.92587140583893079</v>
      </c>
      <c r="W4" s="5">
        <f>Z4/R4</f>
        <v>0.92587140583893079</v>
      </c>
      <c r="X4" s="17">
        <f>Z4*SQRT(1-COS(Q4*D4/1000))/SQRT(2)</f>
        <v>3.3216853779369293</v>
      </c>
      <c r="Y4" s="17">
        <f>Z4*SQRT(1+COS(Q4*D4/1000))/SQRT(2)</f>
        <v>0</v>
      </c>
      <c r="Z4" s="6">
        <f>SQRT(2*(O4/(F4*P4)*(1+C4^2/2)-1))</f>
        <v>3.3216853779369293</v>
      </c>
      <c r="AD4">
        <v>1</v>
      </c>
    </row>
    <row r="5" spans="1:30" x14ac:dyDescent="0.25">
      <c r="A5" s="1">
        <f>SUM($AD$4:AD5)</f>
        <v>2</v>
      </c>
      <c r="B5" s="18" t="s">
        <v>32</v>
      </c>
      <c r="C5" s="13">
        <v>3.47</v>
      </c>
      <c r="D5" s="9">
        <v>-16</v>
      </c>
      <c r="E5" s="10">
        <v>1</v>
      </c>
      <c r="F5" s="11">
        <v>1</v>
      </c>
      <c r="G5" s="12">
        <v>0</v>
      </c>
      <c r="H5" s="9">
        <v>1.2007000000000001</v>
      </c>
      <c r="I5" s="14">
        <v>3.47</v>
      </c>
      <c r="J5" s="8">
        <f t="shared" ref="J5:J7" si="0">1000*(T5/2+D5/2)+G5</f>
        <v>-6101.1807188086668</v>
      </c>
      <c r="K5" s="8">
        <f t="shared" ref="K5:K7" si="1">1000*(U5/2-D5/2)+G5</f>
        <v>9898.8192811913323</v>
      </c>
      <c r="L5" s="8">
        <f t="shared" ref="L5:L7" si="2">1000*(-T5/2+D5/2)+G5</f>
        <v>-9898.8192811913323</v>
      </c>
      <c r="M5" s="8">
        <f t="shared" ref="M5:M7" si="3">1000*(-U5/2-D5/2)+G5</f>
        <v>6101.1807188086668</v>
      </c>
      <c r="O5" s="14">
        <v>0.03</v>
      </c>
      <c r="P5" s="10">
        <v>3.2000000000000001E-2</v>
      </c>
      <c r="Q5" s="7">
        <f t="shared" ref="Q5:Q67" si="4">2*PI()/P5</f>
        <v>196.34954084936206</v>
      </c>
      <c r="R5" s="15">
        <f t="shared" ref="R5:R7" si="5">H5/Q5*299792458/510996</f>
        <v>3.58763145398918</v>
      </c>
      <c r="S5" s="5">
        <f t="shared" ref="S5:S7" si="6">COS(Q5*D5/1000)</f>
        <v>-1</v>
      </c>
      <c r="T5" s="16">
        <f t="shared" ref="T5:T7" si="7">IF(OR(E5=2,E5=3),-1,1)*2000*ACOS(V5)/Q5</f>
        <v>3.7976385623826658</v>
      </c>
      <c r="U5" s="16">
        <f t="shared" ref="U5:U7" si="8">IF(OR(E5=3,E5=4),-1,1)*2000*ACOS(W5)/Q5</f>
        <v>3.7976385623826658</v>
      </c>
      <c r="V5" s="5">
        <f t="shared" ref="V5:V7" si="9">Z5/R5</f>
        <v>0.93129940623973395</v>
      </c>
      <c r="W5" s="5">
        <f t="shared" ref="W5:W7" si="10">Z5/R5</f>
        <v>0.93129940623973395</v>
      </c>
      <c r="X5" s="17">
        <f t="shared" ref="X5:X7" si="11">Z5*SQRT(1-COS(Q5*D5/1000))/SQRT(2)</f>
        <v>3.3411590429071167</v>
      </c>
      <c r="Y5" s="17">
        <f t="shared" ref="Y5:Y7" si="12">Z5*SQRT(1+COS(Q5*D5/1000))/SQRT(2)</f>
        <v>0</v>
      </c>
      <c r="Z5" s="6">
        <f t="shared" ref="Z5:Z7" si="13">SQRT(2*(O5/(F5*P5)*(1+C5^2/2)-1))</f>
        <v>3.3411590429071167</v>
      </c>
      <c r="AD5">
        <v>1</v>
      </c>
    </row>
    <row r="6" spans="1:30" x14ac:dyDescent="0.25">
      <c r="A6" s="1">
        <f>SUM($AD$4:AD6)</f>
        <v>3</v>
      </c>
      <c r="B6" s="18" t="s">
        <v>32</v>
      </c>
      <c r="C6" s="13">
        <v>3.49</v>
      </c>
      <c r="D6" s="9">
        <v>-16</v>
      </c>
      <c r="E6" s="10">
        <v>1</v>
      </c>
      <c r="F6" s="11">
        <v>1</v>
      </c>
      <c r="G6" s="12">
        <v>0</v>
      </c>
      <c r="H6" s="9">
        <v>1.2007000000000001</v>
      </c>
      <c r="I6" s="14">
        <v>3.47</v>
      </c>
      <c r="J6" s="8">
        <f t="shared" si="0"/>
        <v>-6178.575860069388</v>
      </c>
      <c r="K6" s="8">
        <f t="shared" si="1"/>
        <v>9821.4241399306138</v>
      </c>
      <c r="L6" s="8">
        <f t="shared" si="2"/>
        <v>-9821.4241399306138</v>
      </c>
      <c r="M6" s="8">
        <f t="shared" si="3"/>
        <v>6178.575860069388</v>
      </c>
      <c r="O6" s="14">
        <v>0.03</v>
      </c>
      <c r="P6" s="10">
        <v>3.2000000000000001E-2</v>
      </c>
      <c r="Q6" s="7">
        <f t="shared" si="4"/>
        <v>196.34954084936206</v>
      </c>
      <c r="R6" s="15">
        <f t="shared" si="5"/>
        <v>3.58763145398918</v>
      </c>
      <c r="S6" s="5">
        <f t="shared" si="6"/>
        <v>-1</v>
      </c>
      <c r="T6" s="16">
        <f t="shared" si="7"/>
        <v>3.6428482798612252</v>
      </c>
      <c r="U6" s="16">
        <f t="shared" si="8"/>
        <v>3.6428482798612252</v>
      </c>
      <c r="V6" s="5">
        <f t="shared" si="9"/>
        <v>0.93672705632709363</v>
      </c>
      <c r="W6" s="5">
        <f t="shared" si="10"/>
        <v>0.93672705632709363</v>
      </c>
      <c r="X6" s="17">
        <f t="shared" si="11"/>
        <v>3.3606314510817756</v>
      </c>
      <c r="Y6" s="17">
        <f t="shared" si="12"/>
        <v>0</v>
      </c>
      <c r="Z6" s="6">
        <f t="shared" si="13"/>
        <v>3.3606314510817756</v>
      </c>
      <c r="AD6">
        <v>1</v>
      </c>
    </row>
    <row r="7" spans="1:30" x14ac:dyDescent="0.25">
      <c r="A7" s="1">
        <f>SUM($AD$4:AD7)</f>
        <v>4</v>
      </c>
      <c r="B7" s="18" t="s">
        <v>32</v>
      </c>
      <c r="C7" s="13">
        <v>3.51</v>
      </c>
      <c r="D7" s="9">
        <v>-16</v>
      </c>
      <c r="E7" s="10">
        <v>1</v>
      </c>
      <c r="F7" s="11">
        <v>1</v>
      </c>
      <c r="G7" s="12">
        <v>0</v>
      </c>
      <c r="H7" s="9">
        <v>1.2007000000000001</v>
      </c>
      <c r="I7" s="14">
        <v>3.47</v>
      </c>
      <c r="J7" s="8">
        <f t="shared" si="0"/>
        <v>-6259.2496914141329</v>
      </c>
      <c r="K7" s="8">
        <f t="shared" si="1"/>
        <v>9740.7503085858662</v>
      </c>
      <c r="L7" s="8">
        <f t="shared" si="2"/>
        <v>-9740.7503085858662</v>
      </c>
      <c r="M7" s="8">
        <f t="shared" si="3"/>
        <v>6259.2496914141329</v>
      </c>
      <c r="O7" s="14">
        <v>0.03</v>
      </c>
      <c r="P7" s="10">
        <v>3.2000000000000001E-2</v>
      </c>
      <c r="Q7" s="7">
        <f t="shared" si="4"/>
        <v>196.34954084936206</v>
      </c>
      <c r="R7" s="15">
        <f t="shared" si="5"/>
        <v>3.58763145398918</v>
      </c>
      <c r="S7" s="5">
        <f t="shared" si="6"/>
        <v>-1</v>
      </c>
      <c r="T7" s="16">
        <f t="shared" si="7"/>
        <v>3.4815006171717342</v>
      </c>
      <c r="U7" s="16">
        <f t="shared" si="8"/>
        <v>3.4815006171717342</v>
      </c>
      <c r="V7" s="5">
        <f t="shared" si="9"/>
        <v>0.94215436215536419</v>
      </c>
      <c r="W7" s="5">
        <f t="shared" si="10"/>
        <v>0.94215436215536419</v>
      </c>
      <c r="X7" s="17">
        <f t="shared" si="11"/>
        <v>3.3801026241816978</v>
      </c>
      <c r="Y7" s="17">
        <f t="shared" si="12"/>
        <v>0</v>
      </c>
      <c r="Z7" s="6">
        <f t="shared" si="13"/>
        <v>3.3801026241816978</v>
      </c>
      <c r="AD7">
        <v>1</v>
      </c>
    </row>
    <row r="8" spans="1:30" x14ac:dyDescent="0.25">
      <c r="A8" s="1">
        <f>SUM($AD$4:AD8)</f>
        <v>5</v>
      </c>
      <c r="B8" s="18" t="s">
        <v>32</v>
      </c>
      <c r="C8" s="13">
        <v>3.45</v>
      </c>
      <c r="D8" s="9">
        <v>-8</v>
      </c>
      <c r="E8" s="10">
        <v>1</v>
      </c>
      <c r="F8" s="11">
        <v>1</v>
      </c>
      <c r="G8" s="12">
        <v>0</v>
      </c>
      <c r="H8" s="9">
        <v>1.2007000000000001</v>
      </c>
      <c r="I8" s="14">
        <v>3.47</v>
      </c>
      <c r="J8" s="8">
        <f>1000*(T8/2+D8/2)+G8</f>
        <v>-2026.6777334368867</v>
      </c>
      <c r="K8" s="8">
        <f>1000*(U8/2-D8/2)+G8</f>
        <v>5973.3222665631138</v>
      </c>
      <c r="L8" s="8">
        <f>1000*(-T8/2+D8/2)+G8</f>
        <v>-5973.3222665631138</v>
      </c>
      <c r="M8" s="8">
        <f>1000*(-U8/2-D8/2)+G8</f>
        <v>2026.6777334368867</v>
      </c>
      <c r="O8" s="14">
        <v>0.03</v>
      </c>
      <c r="P8" s="10">
        <v>3.2000000000000001E-2</v>
      </c>
      <c r="Q8" s="7">
        <f>2*PI()/P8</f>
        <v>196.34954084936206</v>
      </c>
      <c r="R8" s="15">
        <f>H8/Q8*299792458/510996</f>
        <v>3.58763145398918</v>
      </c>
      <c r="S8" s="5">
        <f>COS(Q8*D8/1000)</f>
        <v>6.1257422745431001E-17</v>
      </c>
      <c r="T8" s="16">
        <f>IF(OR(E8=2,E8=3),-1,1)*2000*ACOS(V8)/Q8</f>
        <v>3.9466445331262268</v>
      </c>
      <c r="U8" s="16">
        <f>IF(OR(E8=3,E8=4),-1,1)*2000*ACOS(W8)/Q8</f>
        <v>3.9466445331262268</v>
      </c>
      <c r="V8" s="5">
        <f>Z8/R8</f>
        <v>0.92587140583893079</v>
      </c>
      <c r="W8" s="5">
        <f>Z8/R8</f>
        <v>0.92587140583893079</v>
      </c>
      <c r="X8" s="17">
        <f>Z8*SQRT(1-COS(Q8*D8/1000))/SQRT(2)</f>
        <v>2.3487862557074024</v>
      </c>
      <c r="Y8" s="17">
        <f>Z8*SQRT(1+COS(Q8*D8/1000))/SQRT(2)</f>
        <v>2.3487862557074024</v>
      </c>
      <c r="Z8" s="6">
        <f>SQRT(2*(O8/(F8*P8)*(1+C8^2/2)-1))</f>
        <v>3.3216853779369293</v>
      </c>
      <c r="AD8">
        <v>1</v>
      </c>
    </row>
    <row r="9" spans="1:30" x14ac:dyDescent="0.25">
      <c r="A9" s="1">
        <f>SUM($AD$4:AD9)</f>
        <v>6</v>
      </c>
      <c r="B9" s="18" t="s">
        <v>32</v>
      </c>
      <c r="C9" s="13">
        <v>3.47</v>
      </c>
      <c r="D9" s="9">
        <v>-8</v>
      </c>
      <c r="E9" s="10">
        <v>1</v>
      </c>
      <c r="F9" s="11">
        <v>1</v>
      </c>
      <c r="G9" s="12">
        <v>0</v>
      </c>
      <c r="H9" s="9">
        <v>1.2007000000000001</v>
      </c>
      <c r="I9" s="14">
        <v>3.47</v>
      </c>
      <c r="J9" s="8">
        <f t="shared" ref="J9:J11" si="14">1000*(T9/2+D9/2)+G9</f>
        <v>-2101.1807188086673</v>
      </c>
      <c r="K9" s="8">
        <f t="shared" ref="K9:K11" si="15">1000*(U9/2-D9/2)+G9</f>
        <v>5898.8192811913332</v>
      </c>
      <c r="L9" s="8">
        <f t="shared" ref="L9:L11" si="16">1000*(-T9/2+D9/2)+G9</f>
        <v>-5898.8192811913332</v>
      </c>
      <c r="M9" s="8">
        <f t="shared" ref="M9:M11" si="17">1000*(-U9/2-D9/2)+G9</f>
        <v>2101.1807188086673</v>
      </c>
      <c r="O9" s="14">
        <v>0.03</v>
      </c>
      <c r="P9" s="10">
        <v>3.2000000000000001E-2</v>
      </c>
      <c r="Q9" s="7">
        <f t="shared" si="4"/>
        <v>196.34954084936206</v>
      </c>
      <c r="R9" s="15">
        <f t="shared" ref="R9:R11" si="18">H9/Q9*299792458/510996</f>
        <v>3.58763145398918</v>
      </c>
      <c r="S9" s="5">
        <f t="shared" ref="S9:S11" si="19">COS(Q9*D9/1000)</f>
        <v>6.1257422745431001E-17</v>
      </c>
      <c r="T9" s="16">
        <f t="shared" ref="T9:T11" si="20">IF(OR(E9=2,E9=3),-1,1)*2000*ACOS(V9)/Q9</f>
        <v>3.7976385623826658</v>
      </c>
      <c r="U9" s="16">
        <f t="shared" ref="U9:U11" si="21">IF(OR(E9=3,E9=4),-1,1)*2000*ACOS(W9)/Q9</f>
        <v>3.7976385623826658</v>
      </c>
      <c r="V9" s="5">
        <f t="shared" ref="V9:V11" si="22">Z9/R9</f>
        <v>0.93129940623973395</v>
      </c>
      <c r="W9" s="5">
        <f t="shared" ref="W9:W11" si="23">Z9/R9</f>
        <v>0.93129940623973395</v>
      </c>
      <c r="X9" s="17">
        <f t="shared" ref="X9:X11" si="24">Z9*SQRT(1-COS(Q9*D9/1000))/SQRT(2)</f>
        <v>2.362556216262377</v>
      </c>
      <c r="Y9" s="17">
        <f t="shared" ref="Y9:Y11" si="25">Z9*SQRT(1+COS(Q9*D9/1000))/SQRT(2)</f>
        <v>2.362556216262377</v>
      </c>
      <c r="Z9" s="6">
        <f t="shared" ref="Z9:Z11" si="26">SQRT(2*(O9/(F9*P9)*(1+C9^2/2)-1))</f>
        <v>3.3411590429071167</v>
      </c>
      <c r="AD9">
        <v>1</v>
      </c>
    </row>
    <row r="10" spans="1:30" x14ac:dyDescent="0.25">
      <c r="A10" s="1">
        <f>SUM($AD$4:AD10)</f>
        <v>7</v>
      </c>
      <c r="B10" s="18" t="s">
        <v>32</v>
      </c>
      <c r="C10" s="13">
        <v>3.49</v>
      </c>
      <c r="D10" s="9">
        <v>-8</v>
      </c>
      <c r="E10" s="10">
        <v>1</v>
      </c>
      <c r="F10" s="11">
        <v>1</v>
      </c>
      <c r="G10" s="12">
        <v>0</v>
      </c>
      <c r="H10" s="9">
        <v>1.2007000000000001</v>
      </c>
      <c r="I10" s="14">
        <v>3.47</v>
      </c>
      <c r="J10" s="8">
        <f t="shared" si="14"/>
        <v>-2178.5758600693875</v>
      </c>
      <c r="K10" s="8">
        <f t="shared" si="15"/>
        <v>5821.424139930612</v>
      </c>
      <c r="L10" s="8">
        <f t="shared" si="16"/>
        <v>-5821.424139930612</v>
      </c>
      <c r="M10" s="8">
        <f t="shared" si="17"/>
        <v>2178.5758600693875</v>
      </c>
      <c r="O10" s="14">
        <v>0.03</v>
      </c>
      <c r="P10" s="10">
        <v>3.2000000000000001E-2</v>
      </c>
      <c r="Q10" s="7">
        <f t="shared" si="4"/>
        <v>196.34954084936206</v>
      </c>
      <c r="R10" s="15">
        <f t="shared" si="18"/>
        <v>3.58763145398918</v>
      </c>
      <c r="S10" s="5">
        <f t="shared" si="19"/>
        <v>6.1257422745431001E-17</v>
      </c>
      <c r="T10" s="16">
        <f t="shared" si="20"/>
        <v>3.6428482798612252</v>
      </c>
      <c r="U10" s="16">
        <f t="shared" si="21"/>
        <v>3.6428482798612252</v>
      </c>
      <c r="V10" s="5">
        <f t="shared" si="22"/>
        <v>0.93672705632709363</v>
      </c>
      <c r="W10" s="5">
        <f t="shared" si="23"/>
        <v>0.93672705632709363</v>
      </c>
      <c r="X10" s="17">
        <f t="shared" si="24"/>
        <v>2.3763252881287107</v>
      </c>
      <c r="Y10" s="17">
        <f t="shared" si="25"/>
        <v>2.3763252881287107</v>
      </c>
      <c r="Z10" s="6">
        <f t="shared" si="26"/>
        <v>3.3606314510817756</v>
      </c>
      <c r="AD10">
        <v>1</v>
      </c>
    </row>
    <row r="11" spans="1:30" x14ac:dyDescent="0.25">
      <c r="A11" s="1">
        <f>SUM($AD$4:AD11)</f>
        <v>8</v>
      </c>
      <c r="B11" s="18" t="s">
        <v>32</v>
      </c>
      <c r="C11" s="13">
        <v>3.51</v>
      </c>
      <c r="D11" s="9">
        <v>-8</v>
      </c>
      <c r="E11" s="10">
        <v>1</v>
      </c>
      <c r="F11" s="11">
        <v>1</v>
      </c>
      <c r="G11" s="12">
        <v>0</v>
      </c>
      <c r="H11" s="9">
        <v>1.2007000000000001</v>
      </c>
      <c r="I11" s="14">
        <v>3.47</v>
      </c>
      <c r="J11" s="8">
        <f t="shared" si="14"/>
        <v>-2259.2496914141325</v>
      </c>
      <c r="K11" s="8">
        <f t="shared" si="15"/>
        <v>5740.7503085858671</v>
      </c>
      <c r="L11" s="8">
        <f t="shared" si="16"/>
        <v>-5740.7503085858671</v>
      </c>
      <c r="M11" s="8">
        <f t="shared" si="17"/>
        <v>2259.2496914141325</v>
      </c>
      <c r="O11" s="14">
        <v>0.03</v>
      </c>
      <c r="P11" s="10">
        <v>3.2000000000000001E-2</v>
      </c>
      <c r="Q11" s="7">
        <f t="shared" si="4"/>
        <v>196.34954084936206</v>
      </c>
      <c r="R11" s="15">
        <f t="shared" si="18"/>
        <v>3.58763145398918</v>
      </c>
      <c r="S11" s="5">
        <f t="shared" si="19"/>
        <v>6.1257422745431001E-17</v>
      </c>
      <c r="T11" s="16">
        <f t="shared" si="20"/>
        <v>3.4815006171717342</v>
      </c>
      <c r="U11" s="16">
        <f t="shared" si="21"/>
        <v>3.4815006171717342</v>
      </c>
      <c r="V11" s="5">
        <f t="shared" si="22"/>
        <v>0.94215436215536419</v>
      </c>
      <c r="W11" s="5">
        <f t="shared" si="23"/>
        <v>0.94215436215536419</v>
      </c>
      <c r="X11" s="17">
        <f t="shared" si="24"/>
        <v>2.3900934866653225</v>
      </c>
      <c r="Y11" s="17">
        <f t="shared" si="25"/>
        <v>2.3900934866653225</v>
      </c>
      <c r="Z11" s="6">
        <f t="shared" si="26"/>
        <v>3.3801026241816978</v>
      </c>
      <c r="AD11">
        <v>1</v>
      </c>
    </row>
    <row r="12" spans="1:30" x14ac:dyDescent="0.25">
      <c r="A12" s="1">
        <f>SUM($AD$4:AD12)</f>
        <v>9</v>
      </c>
      <c r="B12" s="18" t="s">
        <v>32</v>
      </c>
      <c r="C12" s="13">
        <v>3.45</v>
      </c>
      <c r="D12" s="9">
        <v>0</v>
      </c>
      <c r="E12" s="10">
        <v>1</v>
      </c>
      <c r="F12" s="11">
        <v>1</v>
      </c>
      <c r="G12" s="12">
        <v>0</v>
      </c>
      <c r="H12" s="9">
        <v>1.2007000000000001</v>
      </c>
      <c r="I12" s="14">
        <v>3.47</v>
      </c>
      <c r="J12" s="8">
        <f>1000*(T12/2+D12/2)+G12</f>
        <v>1973.3222665631133</v>
      </c>
      <c r="K12" s="8">
        <f>1000*(U12/2-D12/2)+G12</f>
        <v>1973.3222665631133</v>
      </c>
      <c r="L12" s="8">
        <f>1000*(-T12/2+D12/2)+G12</f>
        <v>-1973.3222665631133</v>
      </c>
      <c r="M12" s="8">
        <f>1000*(-U12/2-D12/2)+G12</f>
        <v>-1973.3222665631133</v>
      </c>
      <c r="O12" s="14">
        <v>0.03</v>
      </c>
      <c r="P12" s="10">
        <v>3.2000000000000001E-2</v>
      </c>
      <c r="Q12" s="7">
        <f>2*PI()/P12</f>
        <v>196.34954084936206</v>
      </c>
      <c r="R12" s="15">
        <f>H12/Q12*299792458/510996</f>
        <v>3.58763145398918</v>
      </c>
      <c r="S12" s="5">
        <f>COS(Q12*D12/1000)</f>
        <v>1</v>
      </c>
      <c r="T12" s="16">
        <f>IF(OR(E12=2,E12=3),-1,1)*2000*ACOS(V12)/Q12</f>
        <v>3.9466445331262268</v>
      </c>
      <c r="U12" s="16">
        <f>IF(OR(E12=3,E12=4),-1,1)*2000*ACOS(W12)/Q12</f>
        <v>3.9466445331262268</v>
      </c>
      <c r="V12" s="5">
        <f>Z12/R12</f>
        <v>0.92587140583893079</v>
      </c>
      <c r="W12" s="5">
        <f>Z12/R12</f>
        <v>0.92587140583893079</v>
      </c>
      <c r="X12" s="17">
        <f>Z12*SQRT(1-COS(Q12*D12/1000))/SQRT(2)</f>
        <v>0</v>
      </c>
      <c r="Y12" s="17">
        <f>Z12*SQRT(1+COS(Q12*D12/1000))/SQRT(2)</f>
        <v>3.3216853779369293</v>
      </c>
      <c r="Z12" s="6">
        <f>SQRT(2*(O12/(F12*P12)*(1+C12^2/2)-1))</f>
        <v>3.3216853779369293</v>
      </c>
      <c r="AD12">
        <v>1</v>
      </c>
    </row>
    <row r="13" spans="1:30" x14ac:dyDescent="0.25">
      <c r="A13" s="1">
        <f>SUM($AD$4:AD13)</f>
        <v>10</v>
      </c>
      <c r="B13" s="18" t="s">
        <v>32</v>
      </c>
      <c r="C13" s="13">
        <v>3.47</v>
      </c>
      <c r="D13" s="9">
        <v>0</v>
      </c>
      <c r="E13" s="10">
        <v>1</v>
      </c>
      <c r="F13" s="11">
        <v>1</v>
      </c>
      <c r="G13" s="12">
        <v>0</v>
      </c>
      <c r="H13" s="9">
        <v>1.2007000000000001</v>
      </c>
      <c r="I13" s="14">
        <v>3.47</v>
      </c>
      <c r="J13" s="8">
        <f t="shared" ref="J13:J15" si="27">1000*(T13/2+D13/2)+G13</f>
        <v>1898.8192811913329</v>
      </c>
      <c r="K13" s="8">
        <f t="shared" ref="K13:K15" si="28">1000*(U13/2-D13/2)+G13</f>
        <v>1898.8192811913329</v>
      </c>
      <c r="L13" s="8">
        <f t="shared" ref="L13:L15" si="29">1000*(-T13/2+D13/2)+G13</f>
        <v>-1898.8192811913329</v>
      </c>
      <c r="M13" s="8">
        <f t="shared" ref="M13:M15" si="30">1000*(-U13/2-D13/2)+G13</f>
        <v>-1898.8192811913329</v>
      </c>
      <c r="O13" s="14">
        <v>0.03</v>
      </c>
      <c r="P13" s="10">
        <v>3.2000000000000001E-2</v>
      </c>
      <c r="Q13" s="7">
        <f t="shared" si="4"/>
        <v>196.34954084936206</v>
      </c>
      <c r="R13" s="15">
        <f t="shared" ref="R13:R15" si="31">H13/Q13*299792458/510996</f>
        <v>3.58763145398918</v>
      </c>
      <c r="S13" s="5">
        <f t="shared" ref="S13:S15" si="32">COS(Q13*D13/1000)</f>
        <v>1</v>
      </c>
      <c r="T13" s="16">
        <f t="shared" ref="T13:T15" si="33">IF(OR(E13=2,E13=3),-1,1)*2000*ACOS(V13)/Q13</f>
        <v>3.7976385623826658</v>
      </c>
      <c r="U13" s="16">
        <f t="shared" ref="U13:U15" si="34">IF(OR(E13=3,E13=4),-1,1)*2000*ACOS(W13)/Q13</f>
        <v>3.7976385623826658</v>
      </c>
      <c r="V13" s="5">
        <f t="shared" ref="V13:V15" si="35">Z13/R13</f>
        <v>0.93129940623973395</v>
      </c>
      <c r="W13" s="5">
        <f t="shared" ref="W13:W15" si="36">Z13/R13</f>
        <v>0.93129940623973395</v>
      </c>
      <c r="X13" s="17">
        <f t="shared" ref="X13:X15" si="37">Z13*SQRT(1-COS(Q13*D13/1000))/SQRT(2)</f>
        <v>0</v>
      </c>
      <c r="Y13" s="17">
        <f t="shared" ref="Y13:Y15" si="38">Z13*SQRT(1+COS(Q13*D13/1000))/SQRT(2)</f>
        <v>3.3411590429071167</v>
      </c>
      <c r="Z13" s="6">
        <f t="shared" ref="Z13:Z15" si="39">SQRT(2*(O13/(F13*P13)*(1+C13^2/2)-1))</f>
        <v>3.3411590429071167</v>
      </c>
      <c r="AD13">
        <v>1</v>
      </c>
    </row>
    <row r="14" spans="1:30" x14ac:dyDescent="0.25">
      <c r="A14" s="1">
        <f>SUM($AD$4:AD14)</f>
        <v>11</v>
      </c>
      <c r="B14" s="18" t="s">
        <v>32</v>
      </c>
      <c r="C14" s="13">
        <v>3.49</v>
      </c>
      <c r="D14" s="9">
        <v>0</v>
      </c>
      <c r="E14" s="10">
        <v>1</v>
      </c>
      <c r="F14" s="11">
        <v>1</v>
      </c>
      <c r="G14" s="12">
        <v>0</v>
      </c>
      <c r="H14" s="9">
        <v>1.2007000000000001</v>
      </c>
      <c r="I14" s="14">
        <v>3.47</v>
      </c>
      <c r="J14" s="8">
        <f t="shared" si="27"/>
        <v>1821.4241399306127</v>
      </c>
      <c r="K14" s="8">
        <f t="shared" si="28"/>
        <v>1821.4241399306127</v>
      </c>
      <c r="L14" s="8">
        <f t="shared" si="29"/>
        <v>-1821.4241399306127</v>
      </c>
      <c r="M14" s="8">
        <f t="shared" si="30"/>
        <v>-1821.4241399306127</v>
      </c>
      <c r="O14" s="14">
        <v>0.03</v>
      </c>
      <c r="P14" s="10">
        <v>3.2000000000000001E-2</v>
      </c>
      <c r="Q14" s="7">
        <f t="shared" si="4"/>
        <v>196.34954084936206</v>
      </c>
      <c r="R14" s="15">
        <f t="shared" si="31"/>
        <v>3.58763145398918</v>
      </c>
      <c r="S14" s="5">
        <f t="shared" si="32"/>
        <v>1</v>
      </c>
      <c r="T14" s="16">
        <f t="shared" si="33"/>
        <v>3.6428482798612252</v>
      </c>
      <c r="U14" s="16">
        <f t="shared" si="34"/>
        <v>3.6428482798612252</v>
      </c>
      <c r="V14" s="5">
        <f t="shared" si="35"/>
        <v>0.93672705632709363</v>
      </c>
      <c r="W14" s="5">
        <f t="shared" si="36"/>
        <v>0.93672705632709363</v>
      </c>
      <c r="X14" s="17">
        <f t="shared" si="37"/>
        <v>0</v>
      </c>
      <c r="Y14" s="17">
        <f t="shared" si="38"/>
        <v>3.3606314510817756</v>
      </c>
      <c r="Z14" s="6">
        <f t="shared" si="39"/>
        <v>3.3606314510817756</v>
      </c>
      <c r="AD14">
        <v>1</v>
      </c>
    </row>
    <row r="15" spans="1:30" x14ac:dyDescent="0.25">
      <c r="A15" s="1">
        <f>SUM($AD$4:AD15)</f>
        <v>12</v>
      </c>
      <c r="B15" s="18" t="s">
        <v>32</v>
      </c>
      <c r="C15" s="13">
        <v>3.51</v>
      </c>
      <c r="D15" s="9">
        <v>0</v>
      </c>
      <c r="E15" s="10">
        <v>1</v>
      </c>
      <c r="F15" s="11">
        <v>1</v>
      </c>
      <c r="G15" s="12">
        <v>0</v>
      </c>
      <c r="H15" s="9">
        <v>1.2007000000000001</v>
      </c>
      <c r="I15" s="14">
        <v>3.47</v>
      </c>
      <c r="J15" s="8">
        <f t="shared" si="27"/>
        <v>1740.7503085858671</v>
      </c>
      <c r="K15" s="8">
        <f t="shared" si="28"/>
        <v>1740.7503085858671</v>
      </c>
      <c r="L15" s="8">
        <f t="shared" si="29"/>
        <v>-1740.7503085858671</v>
      </c>
      <c r="M15" s="8">
        <f t="shared" si="30"/>
        <v>-1740.7503085858671</v>
      </c>
      <c r="O15" s="14">
        <v>0.03</v>
      </c>
      <c r="P15" s="10">
        <v>3.2000000000000001E-2</v>
      </c>
      <c r="Q15" s="7">
        <f t="shared" si="4"/>
        <v>196.34954084936206</v>
      </c>
      <c r="R15" s="15">
        <f t="shared" si="31"/>
        <v>3.58763145398918</v>
      </c>
      <c r="S15" s="5">
        <f t="shared" si="32"/>
        <v>1</v>
      </c>
      <c r="T15" s="16">
        <f t="shared" si="33"/>
        <v>3.4815006171717342</v>
      </c>
      <c r="U15" s="16">
        <f t="shared" si="34"/>
        <v>3.4815006171717342</v>
      </c>
      <c r="V15" s="5">
        <f t="shared" si="35"/>
        <v>0.94215436215536419</v>
      </c>
      <c r="W15" s="5">
        <f t="shared" si="36"/>
        <v>0.94215436215536419</v>
      </c>
      <c r="X15" s="17">
        <f t="shared" si="37"/>
        <v>0</v>
      </c>
      <c r="Y15" s="17">
        <f t="shared" si="38"/>
        <v>3.3801026241816978</v>
      </c>
      <c r="Z15" s="6">
        <f t="shared" si="39"/>
        <v>3.3801026241816978</v>
      </c>
      <c r="AD15">
        <v>1</v>
      </c>
    </row>
    <row r="16" spans="1:30" x14ac:dyDescent="0.25">
      <c r="A16" s="1">
        <f>SUM($AD$4:AD16)</f>
        <v>13</v>
      </c>
      <c r="B16" s="18" t="s">
        <v>32</v>
      </c>
      <c r="C16" s="13">
        <v>3.45</v>
      </c>
      <c r="D16" s="9">
        <v>8</v>
      </c>
      <c r="E16" s="10">
        <v>1</v>
      </c>
      <c r="F16" s="11">
        <v>1</v>
      </c>
      <c r="G16" s="12">
        <v>0</v>
      </c>
      <c r="H16" s="9">
        <v>1.2007000000000001</v>
      </c>
      <c r="I16" s="14">
        <v>3.47</v>
      </c>
      <c r="J16" s="8">
        <f>1000*(T16/2+D16/2)+G16</f>
        <v>5973.3222665631138</v>
      </c>
      <c r="K16" s="8">
        <f>1000*(U16/2-D16/2)+G16</f>
        <v>-2026.6777334368867</v>
      </c>
      <c r="L16" s="8">
        <f>1000*(-T16/2+D16/2)+G16</f>
        <v>2026.6777334368867</v>
      </c>
      <c r="M16" s="8">
        <f>1000*(-U16/2-D16/2)+G16</f>
        <v>-5973.3222665631138</v>
      </c>
      <c r="O16" s="14">
        <v>0.03</v>
      </c>
      <c r="P16" s="10">
        <v>3.2000000000000001E-2</v>
      </c>
      <c r="Q16" s="7">
        <f>2*PI()/P16</f>
        <v>196.34954084936206</v>
      </c>
      <c r="R16" s="15">
        <f>H16/Q16*299792458/510996</f>
        <v>3.58763145398918</v>
      </c>
      <c r="S16" s="5">
        <f>COS(Q16*D16/1000)</f>
        <v>6.1257422745431001E-17</v>
      </c>
      <c r="T16" s="16">
        <f>IF(OR(E16=2,E16=3),-1,1)*2000*ACOS(V16)/Q16</f>
        <v>3.9466445331262268</v>
      </c>
      <c r="U16" s="16">
        <f>IF(OR(E16=3,E16=4),-1,1)*2000*ACOS(W16)/Q16</f>
        <v>3.9466445331262268</v>
      </c>
      <c r="V16" s="5">
        <f>Z16/R16</f>
        <v>0.92587140583893079</v>
      </c>
      <c r="W16" s="5">
        <f>Z16/R16</f>
        <v>0.92587140583893079</v>
      </c>
      <c r="X16" s="17">
        <f>Z16*SQRT(1-COS(Q16*D16/1000))/SQRT(2)</f>
        <v>2.3487862557074024</v>
      </c>
      <c r="Y16" s="17">
        <f>Z16*SQRT(1+COS(Q16*D16/1000))/SQRT(2)</f>
        <v>2.3487862557074024</v>
      </c>
      <c r="Z16" s="6">
        <f>SQRT(2*(O16/(F16*P16)*(1+C16^2/2)-1))</f>
        <v>3.3216853779369293</v>
      </c>
      <c r="AD16">
        <v>1</v>
      </c>
    </row>
    <row r="17" spans="1:30" x14ac:dyDescent="0.25">
      <c r="A17" s="1">
        <f>SUM($AD$4:AD17)</f>
        <v>14</v>
      </c>
      <c r="B17" s="18" t="s">
        <v>32</v>
      </c>
      <c r="C17" s="13">
        <v>3.47</v>
      </c>
      <c r="D17" s="9">
        <v>8</v>
      </c>
      <c r="E17" s="10">
        <v>1</v>
      </c>
      <c r="F17" s="11">
        <v>1</v>
      </c>
      <c r="G17" s="12">
        <v>0</v>
      </c>
      <c r="H17" s="9">
        <v>1.2007000000000001</v>
      </c>
      <c r="I17" s="14">
        <v>3.47</v>
      </c>
      <c r="J17" s="8">
        <f t="shared" ref="J17:J19" si="40">1000*(T17/2+D17/2)+G17</f>
        <v>5898.8192811913332</v>
      </c>
      <c r="K17" s="8">
        <f t="shared" ref="K17:K19" si="41">1000*(U17/2-D17/2)+G17</f>
        <v>-2101.1807188086673</v>
      </c>
      <c r="L17" s="8">
        <f t="shared" ref="L17:L19" si="42">1000*(-T17/2+D17/2)+G17</f>
        <v>2101.1807188086673</v>
      </c>
      <c r="M17" s="8">
        <f t="shared" ref="M17:M19" si="43">1000*(-U17/2-D17/2)+G17</f>
        <v>-5898.8192811913332</v>
      </c>
      <c r="O17" s="14">
        <v>0.03</v>
      </c>
      <c r="P17" s="10">
        <v>3.2000000000000001E-2</v>
      </c>
      <c r="Q17" s="7">
        <f t="shared" si="4"/>
        <v>196.34954084936206</v>
      </c>
      <c r="R17" s="15">
        <f t="shared" ref="R17:R19" si="44">H17/Q17*299792458/510996</f>
        <v>3.58763145398918</v>
      </c>
      <c r="S17" s="5">
        <f t="shared" ref="S17:S19" si="45">COS(Q17*D17/1000)</f>
        <v>6.1257422745431001E-17</v>
      </c>
      <c r="T17" s="16">
        <f t="shared" ref="T17:T19" si="46">IF(OR(E17=2,E17=3),-1,1)*2000*ACOS(V17)/Q17</f>
        <v>3.7976385623826658</v>
      </c>
      <c r="U17" s="16">
        <f t="shared" ref="U17:U19" si="47">IF(OR(E17=3,E17=4),-1,1)*2000*ACOS(W17)/Q17</f>
        <v>3.7976385623826658</v>
      </c>
      <c r="V17" s="5">
        <f t="shared" ref="V17:V19" si="48">Z17/R17</f>
        <v>0.93129940623973395</v>
      </c>
      <c r="W17" s="5">
        <f t="shared" ref="W17:W19" si="49">Z17/R17</f>
        <v>0.93129940623973395</v>
      </c>
      <c r="X17" s="17">
        <f t="shared" ref="X17:X19" si="50">Z17*SQRT(1-COS(Q17*D17/1000))/SQRT(2)</f>
        <v>2.362556216262377</v>
      </c>
      <c r="Y17" s="17">
        <f t="shared" ref="Y17:Y19" si="51">Z17*SQRT(1+COS(Q17*D17/1000))/SQRT(2)</f>
        <v>2.362556216262377</v>
      </c>
      <c r="Z17" s="6">
        <f t="shared" ref="Z17:Z19" si="52">SQRT(2*(O17/(F17*P17)*(1+C17^2/2)-1))</f>
        <v>3.3411590429071167</v>
      </c>
      <c r="AD17">
        <v>1</v>
      </c>
    </row>
    <row r="18" spans="1:30" x14ac:dyDescent="0.25">
      <c r="A18" s="1">
        <f>SUM($AD$4:AD18)</f>
        <v>15</v>
      </c>
      <c r="B18" s="18" t="s">
        <v>32</v>
      </c>
      <c r="C18" s="13">
        <v>3.49</v>
      </c>
      <c r="D18" s="9">
        <v>8</v>
      </c>
      <c r="E18" s="10">
        <v>1</v>
      </c>
      <c r="F18" s="11">
        <v>1</v>
      </c>
      <c r="G18" s="12">
        <v>0</v>
      </c>
      <c r="H18" s="9">
        <v>1.2007000000000001</v>
      </c>
      <c r="I18" s="14">
        <v>3.47</v>
      </c>
      <c r="J18" s="8">
        <f t="shared" si="40"/>
        <v>5821.424139930612</v>
      </c>
      <c r="K18" s="8">
        <f t="shared" si="41"/>
        <v>-2178.5758600693875</v>
      </c>
      <c r="L18" s="8">
        <f t="shared" si="42"/>
        <v>2178.5758600693875</v>
      </c>
      <c r="M18" s="8">
        <f t="shared" si="43"/>
        <v>-5821.424139930612</v>
      </c>
      <c r="O18" s="14">
        <v>0.03</v>
      </c>
      <c r="P18" s="10">
        <v>3.2000000000000001E-2</v>
      </c>
      <c r="Q18" s="7">
        <f t="shared" si="4"/>
        <v>196.34954084936206</v>
      </c>
      <c r="R18" s="15">
        <f t="shared" si="44"/>
        <v>3.58763145398918</v>
      </c>
      <c r="S18" s="5">
        <f t="shared" si="45"/>
        <v>6.1257422745431001E-17</v>
      </c>
      <c r="T18" s="16">
        <f t="shared" si="46"/>
        <v>3.6428482798612252</v>
      </c>
      <c r="U18" s="16">
        <f t="shared" si="47"/>
        <v>3.6428482798612252</v>
      </c>
      <c r="V18" s="5">
        <f t="shared" si="48"/>
        <v>0.93672705632709363</v>
      </c>
      <c r="W18" s="5">
        <f t="shared" si="49"/>
        <v>0.93672705632709363</v>
      </c>
      <c r="X18" s="17">
        <f t="shared" si="50"/>
        <v>2.3763252881287107</v>
      </c>
      <c r="Y18" s="17">
        <f t="shared" si="51"/>
        <v>2.3763252881287107</v>
      </c>
      <c r="Z18" s="6">
        <f t="shared" si="52"/>
        <v>3.3606314510817756</v>
      </c>
      <c r="AD18">
        <v>1</v>
      </c>
    </row>
    <row r="19" spans="1:30" x14ac:dyDescent="0.25">
      <c r="A19" s="1">
        <f>SUM($AD$4:AD19)</f>
        <v>16</v>
      </c>
      <c r="B19" s="18" t="s">
        <v>32</v>
      </c>
      <c r="C19" s="13">
        <v>3.51</v>
      </c>
      <c r="D19" s="9">
        <v>8</v>
      </c>
      <c r="E19" s="10">
        <v>1</v>
      </c>
      <c r="F19" s="11">
        <v>1</v>
      </c>
      <c r="G19" s="12">
        <v>0</v>
      </c>
      <c r="H19" s="9">
        <v>1.2007000000000001</v>
      </c>
      <c r="I19" s="14">
        <v>3.47</v>
      </c>
      <c r="J19" s="8">
        <f t="shared" si="40"/>
        <v>5740.7503085858671</v>
      </c>
      <c r="K19" s="8">
        <f t="shared" si="41"/>
        <v>-2259.2496914141325</v>
      </c>
      <c r="L19" s="8">
        <f t="shared" si="42"/>
        <v>2259.2496914141325</v>
      </c>
      <c r="M19" s="8">
        <f t="shared" si="43"/>
        <v>-5740.7503085858671</v>
      </c>
      <c r="O19" s="14">
        <v>0.03</v>
      </c>
      <c r="P19" s="10">
        <v>3.2000000000000001E-2</v>
      </c>
      <c r="Q19" s="7">
        <f t="shared" si="4"/>
        <v>196.34954084936206</v>
      </c>
      <c r="R19" s="15">
        <f t="shared" si="44"/>
        <v>3.58763145398918</v>
      </c>
      <c r="S19" s="5">
        <f t="shared" si="45"/>
        <v>6.1257422745431001E-17</v>
      </c>
      <c r="T19" s="16">
        <f t="shared" si="46"/>
        <v>3.4815006171717342</v>
      </c>
      <c r="U19" s="16">
        <f t="shared" si="47"/>
        <v>3.4815006171717342</v>
      </c>
      <c r="V19" s="5">
        <f t="shared" si="48"/>
        <v>0.94215436215536419</v>
      </c>
      <c r="W19" s="5">
        <f t="shared" si="49"/>
        <v>0.94215436215536419</v>
      </c>
      <c r="X19" s="17">
        <f t="shared" si="50"/>
        <v>2.3900934866653225</v>
      </c>
      <c r="Y19" s="17">
        <f t="shared" si="51"/>
        <v>2.3900934866653225</v>
      </c>
      <c r="Z19" s="6">
        <f t="shared" si="52"/>
        <v>3.3801026241816978</v>
      </c>
      <c r="AD19">
        <v>1</v>
      </c>
    </row>
    <row r="20" spans="1:30" x14ac:dyDescent="0.25">
      <c r="A20" s="1">
        <f>SUM($AD$4:AD20)</f>
        <v>17</v>
      </c>
      <c r="B20" s="18" t="s">
        <v>32</v>
      </c>
      <c r="C20" s="13">
        <v>3.45</v>
      </c>
      <c r="D20" s="9">
        <v>16</v>
      </c>
      <c r="E20" s="10">
        <v>1</v>
      </c>
      <c r="F20" s="11">
        <v>1</v>
      </c>
      <c r="G20" s="12">
        <v>0</v>
      </c>
      <c r="H20" s="9">
        <v>1.2007000000000001</v>
      </c>
      <c r="I20" s="14">
        <v>3.47</v>
      </c>
      <c r="J20" s="8">
        <f>1000*(T20/2+D20/2)+G20</f>
        <v>9973.3222665631129</v>
      </c>
      <c r="K20" s="8">
        <f>1000*(U20/2-D20/2)+G20</f>
        <v>-6026.6777334368862</v>
      </c>
      <c r="L20" s="8">
        <f>1000*(-T20/2+D20/2)+G20</f>
        <v>6026.6777334368862</v>
      </c>
      <c r="M20" s="8">
        <f>1000*(-U20/2-D20/2)+G20</f>
        <v>-9973.3222665631129</v>
      </c>
      <c r="O20" s="14">
        <v>0.03</v>
      </c>
      <c r="P20" s="10">
        <v>3.2000000000000001E-2</v>
      </c>
      <c r="Q20" s="7">
        <f>2*PI()/P20</f>
        <v>196.34954084936206</v>
      </c>
      <c r="R20" s="15">
        <f>H20/Q20*299792458/510996</f>
        <v>3.58763145398918</v>
      </c>
      <c r="S20" s="5">
        <f>COS(Q20*D20/1000)</f>
        <v>-1</v>
      </c>
      <c r="T20" s="16">
        <f>IF(OR(E20=2,E20=3),-1,1)*2000*ACOS(V20)/Q20</f>
        <v>3.9466445331262268</v>
      </c>
      <c r="U20" s="16">
        <f>IF(OR(E20=3,E20=4),-1,1)*2000*ACOS(W20)/Q20</f>
        <v>3.9466445331262268</v>
      </c>
      <c r="V20" s="5">
        <f>Z20/R20</f>
        <v>0.92587140583893079</v>
      </c>
      <c r="W20" s="5">
        <f>Z20/R20</f>
        <v>0.92587140583893079</v>
      </c>
      <c r="X20" s="17">
        <f>Z20*SQRT(1-COS(Q20*D20/1000))/SQRT(2)</f>
        <v>3.3216853779369293</v>
      </c>
      <c r="Y20" s="17">
        <f>Z20*SQRT(1+COS(Q20*D20/1000))/SQRT(2)</f>
        <v>0</v>
      </c>
      <c r="Z20" s="6">
        <f>SQRT(2*(O20/(F20*P20)*(1+C20^2/2)-1))</f>
        <v>3.3216853779369293</v>
      </c>
      <c r="AD20">
        <v>1</v>
      </c>
    </row>
    <row r="21" spans="1:30" x14ac:dyDescent="0.25">
      <c r="A21" s="1">
        <f>SUM($AD$4:AD21)</f>
        <v>18</v>
      </c>
      <c r="B21" s="18" t="s">
        <v>32</v>
      </c>
      <c r="C21" s="13">
        <v>3.47</v>
      </c>
      <c r="D21" s="9">
        <v>16</v>
      </c>
      <c r="E21" s="10">
        <v>1</v>
      </c>
      <c r="F21" s="11">
        <v>1</v>
      </c>
      <c r="G21" s="12">
        <v>0</v>
      </c>
      <c r="H21" s="9">
        <v>1.2007000000000001</v>
      </c>
      <c r="I21" s="14">
        <v>3.47</v>
      </c>
      <c r="J21" s="8">
        <f t="shared" ref="J21:J23" si="53">1000*(T21/2+D21/2)+G21</f>
        <v>9898.8192811913323</v>
      </c>
      <c r="K21" s="8">
        <f t="shared" ref="K21:K23" si="54">1000*(U21/2-D21/2)+G21</f>
        <v>-6101.1807188086668</v>
      </c>
      <c r="L21" s="8">
        <f t="shared" ref="L21:L23" si="55">1000*(-T21/2+D21/2)+G21</f>
        <v>6101.1807188086668</v>
      </c>
      <c r="M21" s="8">
        <f t="shared" ref="M21:M23" si="56">1000*(-U21/2-D21/2)+G21</f>
        <v>-9898.8192811913323</v>
      </c>
      <c r="O21" s="14">
        <v>0.03</v>
      </c>
      <c r="P21" s="10">
        <v>3.2000000000000001E-2</v>
      </c>
      <c r="Q21" s="7">
        <f t="shared" si="4"/>
        <v>196.34954084936206</v>
      </c>
      <c r="R21" s="15">
        <f t="shared" ref="R21:R23" si="57">H21/Q21*299792458/510996</f>
        <v>3.58763145398918</v>
      </c>
      <c r="S21" s="5">
        <f t="shared" ref="S21:S23" si="58">COS(Q21*D21/1000)</f>
        <v>-1</v>
      </c>
      <c r="T21" s="16">
        <f t="shared" ref="T21:T23" si="59">IF(OR(E21=2,E21=3),-1,1)*2000*ACOS(V21)/Q21</f>
        <v>3.7976385623826658</v>
      </c>
      <c r="U21" s="16">
        <f t="shared" ref="U21:U23" si="60">IF(OR(E21=3,E21=4),-1,1)*2000*ACOS(W21)/Q21</f>
        <v>3.7976385623826658</v>
      </c>
      <c r="V21" s="5">
        <f t="shared" ref="V21:V23" si="61">Z21/R21</f>
        <v>0.93129940623973395</v>
      </c>
      <c r="W21" s="5">
        <f t="shared" ref="W21:W23" si="62">Z21/R21</f>
        <v>0.93129940623973395</v>
      </c>
      <c r="X21" s="17">
        <f t="shared" ref="X21:X23" si="63">Z21*SQRT(1-COS(Q21*D21/1000))/SQRT(2)</f>
        <v>3.3411590429071167</v>
      </c>
      <c r="Y21" s="17">
        <f t="shared" ref="Y21:Y23" si="64">Z21*SQRT(1+COS(Q21*D21/1000))/SQRT(2)</f>
        <v>0</v>
      </c>
      <c r="Z21" s="6">
        <f t="shared" ref="Z21:Z23" si="65">SQRT(2*(O21/(F21*P21)*(1+C21^2/2)-1))</f>
        <v>3.3411590429071167</v>
      </c>
      <c r="AD21">
        <v>1</v>
      </c>
    </row>
    <row r="22" spans="1:30" x14ac:dyDescent="0.25">
      <c r="A22" s="1">
        <f>SUM($AD$4:AD22)</f>
        <v>19</v>
      </c>
      <c r="B22" s="18" t="s">
        <v>32</v>
      </c>
      <c r="C22" s="13">
        <v>3.49</v>
      </c>
      <c r="D22" s="9">
        <v>16</v>
      </c>
      <c r="E22" s="10">
        <v>1</v>
      </c>
      <c r="F22" s="11">
        <v>1</v>
      </c>
      <c r="G22" s="12">
        <v>0</v>
      </c>
      <c r="H22" s="9">
        <v>1.2007000000000001</v>
      </c>
      <c r="I22" s="14">
        <v>3.47</v>
      </c>
      <c r="J22" s="8">
        <f t="shared" si="53"/>
        <v>9821.4241399306138</v>
      </c>
      <c r="K22" s="8">
        <f t="shared" si="54"/>
        <v>-6178.575860069388</v>
      </c>
      <c r="L22" s="8">
        <f t="shared" si="55"/>
        <v>6178.575860069388</v>
      </c>
      <c r="M22" s="8">
        <f t="shared" si="56"/>
        <v>-9821.4241399306138</v>
      </c>
      <c r="O22" s="14">
        <v>0.03</v>
      </c>
      <c r="P22" s="10">
        <v>3.2000000000000001E-2</v>
      </c>
      <c r="Q22" s="7">
        <f t="shared" si="4"/>
        <v>196.34954084936206</v>
      </c>
      <c r="R22" s="15">
        <f t="shared" si="57"/>
        <v>3.58763145398918</v>
      </c>
      <c r="S22" s="5">
        <f t="shared" si="58"/>
        <v>-1</v>
      </c>
      <c r="T22" s="16">
        <f t="shared" si="59"/>
        <v>3.6428482798612252</v>
      </c>
      <c r="U22" s="16">
        <f t="shared" si="60"/>
        <v>3.6428482798612252</v>
      </c>
      <c r="V22" s="5">
        <f t="shared" si="61"/>
        <v>0.93672705632709363</v>
      </c>
      <c r="W22" s="5">
        <f t="shared" si="62"/>
        <v>0.93672705632709363</v>
      </c>
      <c r="X22" s="17">
        <f t="shared" si="63"/>
        <v>3.3606314510817756</v>
      </c>
      <c r="Y22" s="17">
        <f t="shared" si="64"/>
        <v>0</v>
      </c>
      <c r="Z22" s="6">
        <f t="shared" si="65"/>
        <v>3.3606314510817756</v>
      </c>
      <c r="AD22">
        <v>1</v>
      </c>
    </row>
    <row r="23" spans="1:30" x14ac:dyDescent="0.25">
      <c r="A23" s="1">
        <f>SUM($AD$4:AD23)</f>
        <v>20</v>
      </c>
      <c r="B23" s="18" t="s">
        <v>32</v>
      </c>
      <c r="C23" s="13">
        <v>3.51</v>
      </c>
      <c r="D23" s="9">
        <v>16</v>
      </c>
      <c r="E23" s="10">
        <v>1</v>
      </c>
      <c r="F23" s="11">
        <v>1</v>
      </c>
      <c r="G23" s="12">
        <v>0</v>
      </c>
      <c r="H23" s="9">
        <v>1.2007000000000001</v>
      </c>
      <c r="I23" s="14">
        <v>3.47</v>
      </c>
      <c r="J23" s="8">
        <f t="shared" si="53"/>
        <v>9740.7503085858662</v>
      </c>
      <c r="K23" s="8">
        <f t="shared" si="54"/>
        <v>-6259.2496914141329</v>
      </c>
      <c r="L23" s="8">
        <f t="shared" si="55"/>
        <v>6259.2496914141329</v>
      </c>
      <c r="M23" s="8">
        <f t="shared" si="56"/>
        <v>-9740.7503085858662</v>
      </c>
      <c r="O23" s="14">
        <v>0.03</v>
      </c>
      <c r="P23" s="10">
        <v>3.2000000000000001E-2</v>
      </c>
      <c r="Q23" s="7">
        <f t="shared" si="4"/>
        <v>196.34954084936206</v>
      </c>
      <c r="R23" s="15">
        <f t="shared" si="57"/>
        <v>3.58763145398918</v>
      </c>
      <c r="S23" s="5">
        <f t="shared" si="58"/>
        <v>-1</v>
      </c>
      <c r="T23" s="16">
        <f t="shared" si="59"/>
        <v>3.4815006171717342</v>
      </c>
      <c r="U23" s="16">
        <f t="shared" si="60"/>
        <v>3.4815006171717342</v>
      </c>
      <c r="V23" s="5">
        <f t="shared" si="61"/>
        <v>0.94215436215536419</v>
      </c>
      <c r="W23" s="5">
        <f t="shared" si="62"/>
        <v>0.94215436215536419</v>
      </c>
      <c r="X23" s="17">
        <f t="shared" si="63"/>
        <v>3.3801026241816978</v>
      </c>
      <c r="Y23" s="17">
        <f t="shared" si="64"/>
        <v>0</v>
      </c>
      <c r="Z23" s="6">
        <f t="shared" si="65"/>
        <v>3.3801026241816978</v>
      </c>
      <c r="AD23">
        <v>1</v>
      </c>
    </row>
    <row r="24" spans="1:30" x14ac:dyDescent="0.25">
      <c r="A24" s="1">
        <f>SUM($AD$4:AD24)</f>
        <v>21</v>
      </c>
      <c r="B24" s="18" t="s">
        <v>32</v>
      </c>
      <c r="C24" s="13">
        <v>3.45</v>
      </c>
      <c r="D24" s="9">
        <v>-16</v>
      </c>
      <c r="E24" s="10">
        <v>2</v>
      </c>
      <c r="F24" s="11">
        <v>1</v>
      </c>
      <c r="G24" s="12">
        <v>0</v>
      </c>
      <c r="H24" s="9">
        <v>1.2007000000000001</v>
      </c>
      <c r="I24" s="14">
        <v>3.47</v>
      </c>
      <c r="J24" s="8">
        <f>1000*(T24/2+D24/2)+G24</f>
        <v>-9973.3222665631129</v>
      </c>
      <c r="K24" s="8">
        <f>1000*(U24/2-D24/2)+G24</f>
        <v>9973.3222665631129</v>
      </c>
      <c r="L24" s="8">
        <f>1000*(-T24/2+D24/2)+G24</f>
        <v>-6026.6777334368862</v>
      </c>
      <c r="M24" s="8">
        <f>1000*(-U24/2-D24/2)+G24</f>
        <v>6026.6777334368862</v>
      </c>
      <c r="O24" s="14">
        <v>0.03</v>
      </c>
      <c r="P24" s="10">
        <v>3.2000000000000001E-2</v>
      </c>
      <c r="Q24" s="7">
        <f>2*PI()/P24</f>
        <v>196.34954084936206</v>
      </c>
      <c r="R24" s="15">
        <f>H24/Q24*299792458/510996</f>
        <v>3.58763145398918</v>
      </c>
      <c r="S24" s="5">
        <f>COS(Q24*D24/1000)</f>
        <v>-1</v>
      </c>
      <c r="T24" s="16">
        <f>IF(OR(E24=2,E24=3),-1,1)*2000*ACOS(V24)/Q24</f>
        <v>-3.9466445331262268</v>
      </c>
      <c r="U24" s="16">
        <f>IF(OR(E24=3,E24=4),-1,1)*2000*ACOS(W24)/Q24</f>
        <v>3.9466445331262268</v>
      </c>
      <c r="V24" s="5">
        <f>Z24/R24</f>
        <v>0.92587140583893079</v>
      </c>
      <c r="W24" s="5">
        <f>Z24/R24</f>
        <v>0.92587140583893079</v>
      </c>
      <c r="X24" s="17">
        <f>Z24*SQRT(1-COS(Q24*D24/1000))/SQRT(2)</f>
        <v>3.3216853779369293</v>
      </c>
      <c r="Y24" s="17">
        <f>Z24*SQRT(1+COS(Q24*D24/1000))/SQRT(2)</f>
        <v>0</v>
      </c>
      <c r="Z24" s="6">
        <f>SQRT(2*(O24/(F24*P24)*(1+C24^2/2)-1))</f>
        <v>3.3216853779369293</v>
      </c>
      <c r="AD24">
        <v>1</v>
      </c>
    </row>
    <row r="25" spans="1:30" x14ac:dyDescent="0.25">
      <c r="A25" s="1">
        <f>SUM($AD$4:AD25)</f>
        <v>22</v>
      </c>
      <c r="B25" s="18" t="s">
        <v>32</v>
      </c>
      <c r="C25" s="13">
        <v>3.47</v>
      </c>
      <c r="D25" s="9">
        <v>-16</v>
      </c>
      <c r="E25" s="10">
        <v>2</v>
      </c>
      <c r="F25" s="11">
        <v>1</v>
      </c>
      <c r="G25" s="12">
        <v>0</v>
      </c>
      <c r="H25" s="9">
        <v>1.2007000000000001</v>
      </c>
      <c r="I25" s="14">
        <v>3.47</v>
      </c>
      <c r="J25" s="8">
        <f t="shared" ref="J25:J27" si="66">1000*(T25/2+D25/2)+G25</f>
        <v>-9898.8192811913323</v>
      </c>
      <c r="K25" s="8">
        <f t="shared" ref="K25:K27" si="67">1000*(U25/2-D25/2)+G25</f>
        <v>9898.8192811913323</v>
      </c>
      <c r="L25" s="8">
        <f t="shared" ref="L25:L27" si="68">1000*(-T25/2+D25/2)+G25</f>
        <v>-6101.1807188086668</v>
      </c>
      <c r="M25" s="8">
        <f t="shared" ref="M25:M27" si="69">1000*(-U25/2-D25/2)+G25</f>
        <v>6101.1807188086668</v>
      </c>
      <c r="O25" s="14">
        <v>0.03</v>
      </c>
      <c r="P25" s="10">
        <v>3.2000000000000001E-2</v>
      </c>
      <c r="Q25" s="7">
        <f t="shared" si="4"/>
        <v>196.34954084936206</v>
      </c>
      <c r="R25" s="15">
        <f t="shared" ref="R25:R27" si="70">H25/Q25*299792458/510996</f>
        <v>3.58763145398918</v>
      </c>
      <c r="S25" s="5">
        <f t="shared" ref="S25:S27" si="71">COS(Q25*D25/1000)</f>
        <v>-1</v>
      </c>
      <c r="T25" s="16">
        <f t="shared" ref="T25:T27" si="72">IF(OR(E25=2,E25=3),-1,1)*2000*ACOS(V25)/Q25</f>
        <v>-3.7976385623826658</v>
      </c>
      <c r="U25" s="16">
        <f t="shared" ref="U25:U27" si="73">IF(OR(E25=3,E25=4),-1,1)*2000*ACOS(W25)/Q25</f>
        <v>3.7976385623826658</v>
      </c>
      <c r="V25" s="5">
        <f t="shared" ref="V25:V27" si="74">Z25/R25</f>
        <v>0.93129940623973395</v>
      </c>
      <c r="W25" s="5">
        <f t="shared" ref="W25:W27" si="75">Z25/R25</f>
        <v>0.93129940623973395</v>
      </c>
      <c r="X25" s="17">
        <f t="shared" ref="X25:X27" si="76">Z25*SQRT(1-COS(Q25*D25/1000))/SQRT(2)</f>
        <v>3.3411590429071167</v>
      </c>
      <c r="Y25" s="17">
        <f t="shared" ref="Y25:Y27" si="77">Z25*SQRT(1+COS(Q25*D25/1000))/SQRT(2)</f>
        <v>0</v>
      </c>
      <c r="Z25" s="6">
        <f t="shared" ref="Z25:Z27" si="78">SQRT(2*(O25/(F25*P25)*(1+C25^2/2)-1))</f>
        <v>3.3411590429071167</v>
      </c>
      <c r="AD25">
        <v>1</v>
      </c>
    </row>
    <row r="26" spans="1:30" x14ac:dyDescent="0.25">
      <c r="A26" s="1">
        <f>SUM($AD$4:AD26)</f>
        <v>23</v>
      </c>
      <c r="B26" s="18" t="s">
        <v>32</v>
      </c>
      <c r="C26" s="13">
        <v>3.49</v>
      </c>
      <c r="D26" s="9">
        <v>-16</v>
      </c>
      <c r="E26" s="10">
        <v>2</v>
      </c>
      <c r="F26" s="11">
        <v>1</v>
      </c>
      <c r="G26" s="12">
        <v>0</v>
      </c>
      <c r="H26" s="9">
        <v>1.2007000000000001</v>
      </c>
      <c r="I26" s="14">
        <v>3.47</v>
      </c>
      <c r="J26" s="8">
        <f t="shared" si="66"/>
        <v>-9821.4241399306138</v>
      </c>
      <c r="K26" s="8">
        <f t="shared" si="67"/>
        <v>9821.4241399306138</v>
      </c>
      <c r="L26" s="8">
        <f t="shared" si="68"/>
        <v>-6178.575860069388</v>
      </c>
      <c r="M26" s="8">
        <f t="shared" si="69"/>
        <v>6178.575860069388</v>
      </c>
      <c r="O26" s="14">
        <v>0.03</v>
      </c>
      <c r="P26" s="10">
        <v>3.2000000000000001E-2</v>
      </c>
      <c r="Q26" s="7">
        <f t="shared" si="4"/>
        <v>196.34954084936206</v>
      </c>
      <c r="R26" s="15">
        <f t="shared" si="70"/>
        <v>3.58763145398918</v>
      </c>
      <c r="S26" s="5">
        <f t="shared" si="71"/>
        <v>-1</v>
      </c>
      <c r="T26" s="16">
        <f t="shared" si="72"/>
        <v>-3.6428482798612252</v>
      </c>
      <c r="U26" s="16">
        <f t="shared" si="73"/>
        <v>3.6428482798612252</v>
      </c>
      <c r="V26" s="5">
        <f t="shared" si="74"/>
        <v>0.93672705632709363</v>
      </c>
      <c r="W26" s="5">
        <f t="shared" si="75"/>
        <v>0.93672705632709363</v>
      </c>
      <c r="X26" s="17">
        <f t="shared" si="76"/>
        <v>3.3606314510817756</v>
      </c>
      <c r="Y26" s="17">
        <f t="shared" si="77"/>
        <v>0</v>
      </c>
      <c r="Z26" s="6">
        <f t="shared" si="78"/>
        <v>3.3606314510817756</v>
      </c>
      <c r="AD26">
        <v>1</v>
      </c>
    </row>
    <row r="27" spans="1:30" x14ac:dyDescent="0.25">
      <c r="A27" s="1">
        <f>SUM($AD$4:AD27)</f>
        <v>24</v>
      </c>
      <c r="B27" s="18" t="s">
        <v>32</v>
      </c>
      <c r="C27" s="13">
        <v>3.51</v>
      </c>
      <c r="D27" s="9">
        <v>-16</v>
      </c>
      <c r="E27" s="10">
        <v>2</v>
      </c>
      <c r="F27" s="11">
        <v>1</v>
      </c>
      <c r="G27" s="12">
        <v>0</v>
      </c>
      <c r="H27" s="9">
        <v>1.2007000000000001</v>
      </c>
      <c r="I27" s="14">
        <v>3.47</v>
      </c>
      <c r="J27" s="8">
        <f t="shared" si="66"/>
        <v>-9740.7503085858662</v>
      </c>
      <c r="K27" s="8">
        <f t="shared" si="67"/>
        <v>9740.7503085858662</v>
      </c>
      <c r="L27" s="8">
        <f t="shared" si="68"/>
        <v>-6259.2496914141329</v>
      </c>
      <c r="M27" s="8">
        <f t="shared" si="69"/>
        <v>6259.2496914141329</v>
      </c>
      <c r="O27" s="14">
        <v>0.03</v>
      </c>
      <c r="P27" s="10">
        <v>3.2000000000000001E-2</v>
      </c>
      <c r="Q27" s="7">
        <f t="shared" si="4"/>
        <v>196.34954084936206</v>
      </c>
      <c r="R27" s="15">
        <f t="shared" si="70"/>
        <v>3.58763145398918</v>
      </c>
      <c r="S27" s="5">
        <f t="shared" si="71"/>
        <v>-1</v>
      </c>
      <c r="T27" s="16">
        <f t="shared" si="72"/>
        <v>-3.4815006171717342</v>
      </c>
      <c r="U27" s="16">
        <f t="shared" si="73"/>
        <v>3.4815006171717342</v>
      </c>
      <c r="V27" s="5">
        <f t="shared" si="74"/>
        <v>0.94215436215536419</v>
      </c>
      <c r="W27" s="5">
        <f t="shared" si="75"/>
        <v>0.94215436215536419</v>
      </c>
      <c r="X27" s="17">
        <f t="shared" si="76"/>
        <v>3.3801026241816978</v>
      </c>
      <c r="Y27" s="17">
        <f t="shared" si="77"/>
        <v>0</v>
      </c>
      <c r="Z27" s="6">
        <f t="shared" si="78"/>
        <v>3.3801026241816978</v>
      </c>
      <c r="AD27">
        <v>1</v>
      </c>
    </row>
    <row r="28" spans="1:30" x14ac:dyDescent="0.25">
      <c r="A28" s="1">
        <f>SUM($AD$4:AD28)</f>
        <v>25</v>
      </c>
      <c r="B28" s="18" t="s">
        <v>32</v>
      </c>
      <c r="C28" s="13">
        <v>3.45</v>
      </c>
      <c r="D28" s="9">
        <v>-8</v>
      </c>
      <c r="E28" s="10">
        <v>2</v>
      </c>
      <c r="F28" s="11">
        <v>1</v>
      </c>
      <c r="G28" s="12">
        <v>0</v>
      </c>
      <c r="H28" s="9">
        <v>1.2007000000000001</v>
      </c>
      <c r="I28" s="14">
        <v>3.47</v>
      </c>
      <c r="J28" s="8">
        <f>1000*(T28/2+D28/2)+G28</f>
        <v>-5973.3222665631138</v>
      </c>
      <c r="K28" s="8">
        <f>1000*(U28/2-D28/2)+G28</f>
        <v>5973.3222665631138</v>
      </c>
      <c r="L28" s="8">
        <f>1000*(-T28/2+D28/2)+G28</f>
        <v>-2026.6777334368867</v>
      </c>
      <c r="M28" s="8">
        <f>1000*(-U28/2-D28/2)+G28</f>
        <v>2026.6777334368867</v>
      </c>
      <c r="O28" s="14">
        <v>0.03</v>
      </c>
      <c r="P28" s="10">
        <v>3.2000000000000001E-2</v>
      </c>
      <c r="Q28" s="7">
        <f>2*PI()/P28</f>
        <v>196.34954084936206</v>
      </c>
      <c r="R28" s="15">
        <f>H28/Q28*299792458/510996</f>
        <v>3.58763145398918</v>
      </c>
      <c r="S28" s="5">
        <f>COS(Q28*D28/1000)</f>
        <v>6.1257422745431001E-17</v>
      </c>
      <c r="T28" s="16">
        <f>IF(OR(E28=2,E28=3),-1,1)*2000*ACOS(V28)/Q28</f>
        <v>-3.9466445331262268</v>
      </c>
      <c r="U28" s="16">
        <f>IF(OR(E28=3,E28=4),-1,1)*2000*ACOS(W28)/Q28</f>
        <v>3.9466445331262268</v>
      </c>
      <c r="V28" s="5">
        <f>Z28/R28</f>
        <v>0.92587140583893079</v>
      </c>
      <c r="W28" s="5">
        <f>Z28/R28</f>
        <v>0.92587140583893079</v>
      </c>
      <c r="X28" s="17">
        <f>Z28*SQRT(1-COS(Q28*D28/1000))/SQRT(2)</f>
        <v>2.3487862557074024</v>
      </c>
      <c r="Y28" s="17">
        <f>Z28*SQRT(1+COS(Q28*D28/1000))/SQRT(2)</f>
        <v>2.3487862557074024</v>
      </c>
      <c r="Z28" s="6">
        <f>SQRT(2*(O28/(F28*P28)*(1+C28^2/2)-1))</f>
        <v>3.3216853779369293</v>
      </c>
      <c r="AD28">
        <v>1</v>
      </c>
    </row>
    <row r="29" spans="1:30" x14ac:dyDescent="0.25">
      <c r="A29" s="1">
        <f>SUM($AD$4:AD29)</f>
        <v>26</v>
      </c>
      <c r="B29" s="18" t="s">
        <v>32</v>
      </c>
      <c r="C29" s="13">
        <v>3.47</v>
      </c>
      <c r="D29" s="9">
        <v>-8</v>
      </c>
      <c r="E29" s="10">
        <v>2</v>
      </c>
      <c r="F29" s="11">
        <v>1</v>
      </c>
      <c r="G29" s="12">
        <v>0</v>
      </c>
      <c r="H29" s="9">
        <v>1.2007000000000001</v>
      </c>
      <c r="I29" s="14">
        <v>3.47</v>
      </c>
      <c r="J29" s="8">
        <f t="shared" ref="J29:J31" si="79">1000*(T29/2+D29/2)+G29</f>
        <v>-5898.8192811913332</v>
      </c>
      <c r="K29" s="8">
        <f t="shared" ref="K29:K31" si="80">1000*(U29/2-D29/2)+G29</f>
        <v>5898.8192811913332</v>
      </c>
      <c r="L29" s="8">
        <f t="shared" ref="L29:L31" si="81">1000*(-T29/2+D29/2)+G29</f>
        <v>-2101.1807188086673</v>
      </c>
      <c r="M29" s="8">
        <f t="shared" ref="M29:M31" si="82">1000*(-U29/2-D29/2)+G29</f>
        <v>2101.1807188086673</v>
      </c>
      <c r="O29" s="14">
        <v>0.03</v>
      </c>
      <c r="P29" s="10">
        <v>3.2000000000000001E-2</v>
      </c>
      <c r="Q29" s="7">
        <f t="shared" si="4"/>
        <v>196.34954084936206</v>
      </c>
      <c r="R29" s="15">
        <f t="shared" ref="R29:R31" si="83">H29/Q29*299792458/510996</f>
        <v>3.58763145398918</v>
      </c>
      <c r="S29" s="5">
        <f t="shared" ref="S29:S31" si="84">COS(Q29*D29/1000)</f>
        <v>6.1257422745431001E-17</v>
      </c>
      <c r="T29" s="16">
        <f t="shared" ref="T29:T31" si="85">IF(OR(E29=2,E29=3),-1,1)*2000*ACOS(V29)/Q29</f>
        <v>-3.7976385623826658</v>
      </c>
      <c r="U29" s="16">
        <f t="shared" ref="U29:U31" si="86">IF(OR(E29=3,E29=4),-1,1)*2000*ACOS(W29)/Q29</f>
        <v>3.7976385623826658</v>
      </c>
      <c r="V29" s="5">
        <f t="shared" ref="V29:V31" si="87">Z29/R29</f>
        <v>0.93129940623973395</v>
      </c>
      <c r="W29" s="5">
        <f t="shared" ref="W29:W31" si="88">Z29/R29</f>
        <v>0.93129940623973395</v>
      </c>
      <c r="X29" s="17">
        <f t="shared" ref="X29:X31" si="89">Z29*SQRT(1-COS(Q29*D29/1000))/SQRT(2)</f>
        <v>2.362556216262377</v>
      </c>
      <c r="Y29" s="17">
        <f t="shared" ref="Y29:Y31" si="90">Z29*SQRT(1+COS(Q29*D29/1000))/SQRT(2)</f>
        <v>2.362556216262377</v>
      </c>
      <c r="Z29" s="6">
        <f t="shared" ref="Z29:Z31" si="91">SQRT(2*(O29/(F29*P29)*(1+C29^2/2)-1))</f>
        <v>3.3411590429071167</v>
      </c>
      <c r="AD29">
        <v>1</v>
      </c>
    </row>
    <row r="30" spans="1:30" x14ac:dyDescent="0.25">
      <c r="A30" s="1">
        <f>SUM($AD$4:AD30)</f>
        <v>27</v>
      </c>
      <c r="B30" s="18" t="s">
        <v>32</v>
      </c>
      <c r="C30" s="13">
        <v>3.49</v>
      </c>
      <c r="D30" s="9">
        <v>-8</v>
      </c>
      <c r="E30" s="10">
        <v>2</v>
      </c>
      <c r="F30" s="11">
        <v>1</v>
      </c>
      <c r="G30" s="12">
        <v>0</v>
      </c>
      <c r="H30" s="9">
        <v>1.2007000000000001</v>
      </c>
      <c r="I30" s="14">
        <v>3.47</v>
      </c>
      <c r="J30" s="8">
        <f t="shared" si="79"/>
        <v>-5821.424139930612</v>
      </c>
      <c r="K30" s="8">
        <f t="shared" si="80"/>
        <v>5821.424139930612</v>
      </c>
      <c r="L30" s="8">
        <f t="shared" si="81"/>
        <v>-2178.5758600693875</v>
      </c>
      <c r="M30" s="8">
        <f t="shared" si="82"/>
        <v>2178.5758600693875</v>
      </c>
      <c r="O30" s="14">
        <v>0.03</v>
      </c>
      <c r="P30" s="10">
        <v>3.2000000000000001E-2</v>
      </c>
      <c r="Q30" s="7">
        <f t="shared" si="4"/>
        <v>196.34954084936206</v>
      </c>
      <c r="R30" s="15">
        <f t="shared" si="83"/>
        <v>3.58763145398918</v>
      </c>
      <c r="S30" s="5">
        <f t="shared" si="84"/>
        <v>6.1257422745431001E-17</v>
      </c>
      <c r="T30" s="16">
        <f t="shared" si="85"/>
        <v>-3.6428482798612252</v>
      </c>
      <c r="U30" s="16">
        <f t="shared" si="86"/>
        <v>3.6428482798612252</v>
      </c>
      <c r="V30" s="5">
        <f t="shared" si="87"/>
        <v>0.93672705632709363</v>
      </c>
      <c r="W30" s="5">
        <f t="shared" si="88"/>
        <v>0.93672705632709363</v>
      </c>
      <c r="X30" s="17">
        <f t="shared" si="89"/>
        <v>2.3763252881287107</v>
      </c>
      <c r="Y30" s="17">
        <f t="shared" si="90"/>
        <v>2.3763252881287107</v>
      </c>
      <c r="Z30" s="6">
        <f t="shared" si="91"/>
        <v>3.3606314510817756</v>
      </c>
      <c r="AD30">
        <v>1</v>
      </c>
    </row>
    <row r="31" spans="1:30" x14ac:dyDescent="0.25">
      <c r="A31" s="1">
        <f>SUM($AD$4:AD31)</f>
        <v>28</v>
      </c>
      <c r="B31" s="18" t="s">
        <v>32</v>
      </c>
      <c r="C31" s="13">
        <v>3.51</v>
      </c>
      <c r="D31" s="9">
        <v>-8</v>
      </c>
      <c r="E31" s="10">
        <v>2</v>
      </c>
      <c r="F31" s="11">
        <v>1</v>
      </c>
      <c r="G31" s="12">
        <v>0</v>
      </c>
      <c r="H31" s="9">
        <v>1.2007000000000001</v>
      </c>
      <c r="I31" s="14">
        <v>3.47</v>
      </c>
      <c r="J31" s="8">
        <f t="shared" si="79"/>
        <v>-5740.7503085858671</v>
      </c>
      <c r="K31" s="8">
        <f t="shared" si="80"/>
        <v>5740.7503085858671</v>
      </c>
      <c r="L31" s="8">
        <f t="shared" si="81"/>
        <v>-2259.2496914141325</v>
      </c>
      <c r="M31" s="8">
        <f t="shared" si="82"/>
        <v>2259.2496914141325</v>
      </c>
      <c r="O31" s="14">
        <v>0.03</v>
      </c>
      <c r="P31" s="10">
        <v>3.2000000000000001E-2</v>
      </c>
      <c r="Q31" s="7">
        <f t="shared" si="4"/>
        <v>196.34954084936206</v>
      </c>
      <c r="R31" s="15">
        <f t="shared" si="83"/>
        <v>3.58763145398918</v>
      </c>
      <c r="S31" s="5">
        <f t="shared" si="84"/>
        <v>6.1257422745431001E-17</v>
      </c>
      <c r="T31" s="16">
        <f t="shared" si="85"/>
        <v>-3.4815006171717342</v>
      </c>
      <c r="U31" s="16">
        <f t="shared" si="86"/>
        <v>3.4815006171717342</v>
      </c>
      <c r="V31" s="5">
        <f t="shared" si="87"/>
        <v>0.94215436215536419</v>
      </c>
      <c r="W31" s="5">
        <f t="shared" si="88"/>
        <v>0.94215436215536419</v>
      </c>
      <c r="X31" s="17">
        <f t="shared" si="89"/>
        <v>2.3900934866653225</v>
      </c>
      <c r="Y31" s="17">
        <f t="shared" si="90"/>
        <v>2.3900934866653225</v>
      </c>
      <c r="Z31" s="6">
        <f t="shared" si="91"/>
        <v>3.3801026241816978</v>
      </c>
      <c r="AD31">
        <v>1</v>
      </c>
    </row>
    <row r="32" spans="1:30" x14ac:dyDescent="0.25">
      <c r="A32" s="1">
        <f>SUM($AD$4:AD32)</f>
        <v>29</v>
      </c>
      <c r="B32" s="18" t="s">
        <v>32</v>
      </c>
      <c r="C32" s="13">
        <v>3.45</v>
      </c>
      <c r="D32" s="9">
        <v>0</v>
      </c>
      <c r="E32" s="10">
        <v>2</v>
      </c>
      <c r="F32" s="11">
        <v>1</v>
      </c>
      <c r="G32" s="12">
        <v>0</v>
      </c>
      <c r="H32" s="9">
        <v>1.2007000000000001</v>
      </c>
      <c r="I32" s="14">
        <v>3.47</v>
      </c>
      <c r="J32" s="8">
        <f>1000*(T32/2+D32/2)+G32</f>
        <v>-1973.3222665631133</v>
      </c>
      <c r="K32" s="8">
        <f>1000*(U32/2-D32/2)+G32</f>
        <v>1973.3222665631133</v>
      </c>
      <c r="L32" s="8">
        <f>1000*(-T32/2+D32/2)+G32</f>
        <v>1973.3222665631133</v>
      </c>
      <c r="M32" s="8">
        <f>1000*(-U32/2-D32/2)+G32</f>
        <v>-1973.3222665631133</v>
      </c>
      <c r="O32" s="14">
        <v>0.03</v>
      </c>
      <c r="P32" s="10">
        <v>3.2000000000000001E-2</v>
      </c>
      <c r="Q32" s="7">
        <f>2*PI()/P32</f>
        <v>196.34954084936206</v>
      </c>
      <c r="R32" s="15">
        <f>H32/Q32*299792458/510996</f>
        <v>3.58763145398918</v>
      </c>
      <c r="S32" s="5">
        <f>COS(Q32*D32/1000)</f>
        <v>1</v>
      </c>
      <c r="T32" s="16">
        <f>IF(OR(E32=2,E32=3),-1,1)*2000*ACOS(V32)/Q32</f>
        <v>-3.9466445331262268</v>
      </c>
      <c r="U32" s="16">
        <f>IF(OR(E32=3,E32=4),-1,1)*2000*ACOS(W32)/Q32</f>
        <v>3.9466445331262268</v>
      </c>
      <c r="V32" s="5">
        <f>Z32/R32</f>
        <v>0.92587140583893079</v>
      </c>
      <c r="W32" s="5">
        <f>Z32/R32</f>
        <v>0.92587140583893079</v>
      </c>
      <c r="X32" s="17">
        <f>Z32*SQRT(1-COS(Q32*D32/1000))/SQRT(2)</f>
        <v>0</v>
      </c>
      <c r="Y32" s="17">
        <f>Z32*SQRT(1+COS(Q32*D32/1000))/SQRT(2)</f>
        <v>3.3216853779369293</v>
      </c>
      <c r="Z32" s="6">
        <f>SQRT(2*(O32/(F32*P32)*(1+C32^2/2)-1))</f>
        <v>3.3216853779369293</v>
      </c>
      <c r="AD32">
        <v>1</v>
      </c>
    </row>
    <row r="33" spans="1:30" x14ac:dyDescent="0.25">
      <c r="A33" s="1">
        <f>SUM($AD$4:AD33)</f>
        <v>30</v>
      </c>
      <c r="B33" s="18" t="s">
        <v>32</v>
      </c>
      <c r="C33" s="13">
        <v>3.47</v>
      </c>
      <c r="D33" s="9">
        <v>0</v>
      </c>
      <c r="E33" s="10">
        <v>2</v>
      </c>
      <c r="F33" s="11">
        <v>1</v>
      </c>
      <c r="G33" s="12">
        <v>0</v>
      </c>
      <c r="H33" s="9">
        <v>1.2007000000000001</v>
      </c>
      <c r="I33" s="14">
        <v>3.47</v>
      </c>
      <c r="J33" s="8">
        <f t="shared" ref="J33:J35" si="92">1000*(T33/2+D33/2)+G33</f>
        <v>-1898.8192811913329</v>
      </c>
      <c r="K33" s="8">
        <f t="shared" ref="K33:K35" si="93">1000*(U33/2-D33/2)+G33</f>
        <v>1898.8192811913329</v>
      </c>
      <c r="L33" s="8">
        <f t="shared" ref="L33:L35" si="94">1000*(-T33/2+D33/2)+G33</f>
        <v>1898.8192811913329</v>
      </c>
      <c r="M33" s="8">
        <f t="shared" ref="M33:M35" si="95">1000*(-U33/2-D33/2)+G33</f>
        <v>-1898.8192811913329</v>
      </c>
      <c r="O33" s="14">
        <v>0.03</v>
      </c>
      <c r="P33" s="10">
        <v>3.2000000000000001E-2</v>
      </c>
      <c r="Q33" s="7">
        <f t="shared" si="4"/>
        <v>196.34954084936206</v>
      </c>
      <c r="R33" s="15">
        <f t="shared" ref="R33:R35" si="96">H33/Q33*299792458/510996</f>
        <v>3.58763145398918</v>
      </c>
      <c r="S33" s="5">
        <f t="shared" ref="S33:S35" si="97">COS(Q33*D33/1000)</f>
        <v>1</v>
      </c>
      <c r="T33" s="16">
        <f t="shared" ref="T33:T35" si="98">IF(OR(E33=2,E33=3),-1,1)*2000*ACOS(V33)/Q33</f>
        <v>-3.7976385623826658</v>
      </c>
      <c r="U33" s="16">
        <f t="shared" ref="U33:U35" si="99">IF(OR(E33=3,E33=4),-1,1)*2000*ACOS(W33)/Q33</f>
        <v>3.7976385623826658</v>
      </c>
      <c r="V33" s="5">
        <f t="shared" ref="V33:V35" si="100">Z33/R33</f>
        <v>0.93129940623973395</v>
      </c>
      <c r="W33" s="5">
        <f t="shared" ref="W33:W35" si="101">Z33/R33</f>
        <v>0.93129940623973395</v>
      </c>
      <c r="X33" s="17">
        <f t="shared" ref="X33:X35" si="102">Z33*SQRT(1-COS(Q33*D33/1000))/SQRT(2)</f>
        <v>0</v>
      </c>
      <c r="Y33" s="17">
        <f t="shared" ref="Y33:Y35" si="103">Z33*SQRT(1+COS(Q33*D33/1000))/SQRT(2)</f>
        <v>3.3411590429071167</v>
      </c>
      <c r="Z33" s="6">
        <f t="shared" ref="Z33:Z35" si="104">SQRT(2*(O33/(F33*P33)*(1+C33^2/2)-1))</f>
        <v>3.3411590429071167</v>
      </c>
      <c r="AD33">
        <v>1</v>
      </c>
    </row>
    <row r="34" spans="1:30" x14ac:dyDescent="0.25">
      <c r="A34" s="1">
        <f>SUM($AD$4:AD34)</f>
        <v>31</v>
      </c>
      <c r="B34" s="18" t="s">
        <v>32</v>
      </c>
      <c r="C34" s="13">
        <v>3.49</v>
      </c>
      <c r="D34" s="9">
        <v>0</v>
      </c>
      <c r="E34" s="10">
        <v>2</v>
      </c>
      <c r="F34" s="11">
        <v>1</v>
      </c>
      <c r="G34" s="12">
        <v>0</v>
      </c>
      <c r="H34" s="9">
        <v>1.2007000000000001</v>
      </c>
      <c r="I34" s="14">
        <v>3.47</v>
      </c>
      <c r="J34" s="8">
        <f t="shared" si="92"/>
        <v>-1821.4241399306127</v>
      </c>
      <c r="K34" s="8">
        <f t="shared" si="93"/>
        <v>1821.4241399306127</v>
      </c>
      <c r="L34" s="8">
        <f t="shared" si="94"/>
        <v>1821.4241399306127</v>
      </c>
      <c r="M34" s="8">
        <f t="shared" si="95"/>
        <v>-1821.4241399306127</v>
      </c>
      <c r="O34" s="14">
        <v>0.03</v>
      </c>
      <c r="P34" s="10">
        <v>3.2000000000000001E-2</v>
      </c>
      <c r="Q34" s="7">
        <f t="shared" si="4"/>
        <v>196.34954084936206</v>
      </c>
      <c r="R34" s="15">
        <f t="shared" si="96"/>
        <v>3.58763145398918</v>
      </c>
      <c r="S34" s="5">
        <f t="shared" si="97"/>
        <v>1</v>
      </c>
      <c r="T34" s="16">
        <f t="shared" si="98"/>
        <v>-3.6428482798612252</v>
      </c>
      <c r="U34" s="16">
        <f t="shared" si="99"/>
        <v>3.6428482798612252</v>
      </c>
      <c r="V34" s="5">
        <f t="shared" si="100"/>
        <v>0.93672705632709363</v>
      </c>
      <c r="W34" s="5">
        <f t="shared" si="101"/>
        <v>0.93672705632709363</v>
      </c>
      <c r="X34" s="17">
        <f t="shared" si="102"/>
        <v>0</v>
      </c>
      <c r="Y34" s="17">
        <f t="shared" si="103"/>
        <v>3.3606314510817756</v>
      </c>
      <c r="Z34" s="6">
        <f t="shared" si="104"/>
        <v>3.3606314510817756</v>
      </c>
      <c r="AD34">
        <v>1</v>
      </c>
    </row>
    <row r="35" spans="1:30" x14ac:dyDescent="0.25">
      <c r="A35" s="1">
        <f>SUM($AD$4:AD35)</f>
        <v>32</v>
      </c>
      <c r="B35" s="18" t="s">
        <v>32</v>
      </c>
      <c r="C35" s="13">
        <v>3.51</v>
      </c>
      <c r="D35" s="9">
        <v>0</v>
      </c>
      <c r="E35" s="10">
        <v>2</v>
      </c>
      <c r="F35" s="11">
        <v>1</v>
      </c>
      <c r="G35" s="12">
        <v>0</v>
      </c>
      <c r="H35" s="9">
        <v>1.2007000000000001</v>
      </c>
      <c r="I35" s="14">
        <v>3.47</v>
      </c>
      <c r="J35" s="8">
        <f t="shared" si="92"/>
        <v>-1740.7503085858671</v>
      </c>
      <c r="K35" s="8">
        <f t="shared" si="93"/>
        <v>1740.7503085858671</v>
      </c>
      <c r="L35" s="8">
        <f t="shared" si="94"/>
        <v>1740.7503085858671</v>
      </c>
      <c r="M35" s="8">
        <f t="shared" si="95"/>
        <v>-1740.7503085858671</v>
      </c>
      <c r="O35" s="14">
        <v>0.03</v>
      </c>
      <c r="P35" s="10">
        <v>3.2000000000000001E-2</v>
      </c>
      <c r="Q35" s="7">
        <f t="shared" si="4"/>
        <v>196.34954084936206</v>
      </c>
      <c r="R35" s="15">
        <f t="shared" si="96"/>
        <v>3.58763145398918</v>
      </c>
      <c r="S35" s="5">
        <f t="shared" si="97"/>
        <v>1</v>
      </c>
      <c r="T35" s="16">
        <f t="shared" si="98"/>
        <v>-3.4815006171717342</v>
      </c>
      <c r="U35" s="16">
        <f t="shared" si="99"/>
        <v>3.4815006171717342</v>
      </c>
      <c r="V35" s="5">
        <f t="shared" si="100"/>
        <v>0.94215436215536419</v>
      </c>
      <c r="W35" s="5">
        <f t="shared" si="101"/>
        <v>0.94215436215536419</v>
      </c>
      <c r="X35" s="17">
        <f t="shared" si="102"/>
        <v>0</v>
      </c>
      <c r="Y35" s="17">
        <f t="shared" si="103"/>
        <v>3.3801026241816978</v>
      </c>
      <c r="Z35" s="6">
        <f t="shared" si="104"/>
        <v>3.3801026241816978</v>
      </c>
      <c r="AD35">
        <v>1</v>
      </c>
    </row>
    <row r="36" spans="1:30" x14ac:dyDescent="0.25">
      <c r="A36" s="1">
        <f>SUM($AD$4:AD36)</f>
        <v>33</v>
      </c>
      <c r="B36" s="18" t="s">
        <v>32</v>
      </c>
      <c r="C36" s="13">
        <v>3.45</v>
      </c>
      <c r="D36" s="9">
        <v>8</v>
      </c>
      <c r="E36" s="10">
        <v>2</v>
      </c>
      <c r="F36" s="11">
        <v>1</v>
      </c>
      <c r="G36" s="12">
        <v>0</v>
      </c>
      <c r="H36" s="9">
        <v>1.2007000000000001</v>
      </c>
      <c r="I36" s="14">
        <v>3.47</v>
      </c>
      <c r="J36" s="8">
        <f>1000*(T36/2+D36/2)+G36</f>
        <v>2026.6777334368867</v>
      </c>
      <c r="K36" s="8">
        <f>1000*(U36/2-D36/2)+G36</f>
        <v>-2026.6777334368867</v>
      </c>
      <c r="L36" s="8">
        <f>1000*(-T36/2+D36/2)+G36</f>
        <v>5973.3222665631138</v>
      </c>
      <c r="M36" s="8">
        <f>1000*(-U36/2-D36/2)+G36</f>
        <v>-5973.3222665631138</v>
      </c>
      <c r="O36" s="14">
        <v>0.03</v>
      </c>
      <c r="P36" s="10">
        <v>3.2000000000000001E-2</v>
      </c>
      <c r="Q36" s="7">
        <f>2*PI()/P36</f>
        <v>196.34954084936206</v>
      </c>
      <c r="R36" s="15">
        <f>H36/Q36*299792458/510996</f>
        <v>3.58763145398918</v>
      </c>
      <c r="S36" s="5">
        <f>COS(Q36*D36/1000)</f>
        <v>6.1257422745431001E-17</v>
      </c>
      <c r="T36" s="16">
        <f>IF(OR(E36=2,E36=3),-1,1)*2000*ACOS(V36)/Q36</f>
        <v>-3.9466445331262268</v>
      </c>
      <c r="U36" s="16">
        <f>IF(OR(E36=3,E36=4),-1,1)*2000*ACOS(W36)/Q36</f>
        <v>3.9466445331262268</v>
      </c>
      <c r="V36" s="5">
        <f>Z36/R36</f>
        <v>0.92587140583893079</v>
      </c>
      <c r="W36" s="5">
        <f>Z36/R36</f>
        <v>0.92587140583893079</v>
      </c>
      <c r="X36" s="17">
        <f>Z36*SQRT(1-COS(Q36*D36/1000))/SQRT(2)</f>
        <v>2.3487862557074024</v>
      </c>
      <c r="Y36" s="17">
        <f>Z36*SQRT(1+COS(Q36*D36/1000))/SQRT(2)</f>
        <v>2.3487862557074024</v>
      </c>
      <c r="Z36" s="6">
        <f>SQRT(2*(O36/(F36*P36)*(1+C36^2/2)-1))</f>
        <v>3.3216853779369293</v>
      </c>
      <c r="AD36">
        <v>1</v>
      </c>
    </row>
    <row r="37" spans="1:30" x14ac:dyDescent="0.25">
      <c r="A37" s="1">
        <f>SUM($AD$4:AD37)</f>
        <v>34</v>
      </c>
      <c r="B37" s="18" t="s">
        <v>32</v>
      </c>
      <c r="C37" s="13">
        <v>3.47</v>
      </c>
      <c r="D37" s="9">
        <v>8</v>
      </c>
      <c r="E37" s="10">
        <v>2</v>
      </c>
      <c r="F37" s="11">
        <v>1</v>
      </c>
      <c r="G37" s="12">
        <v>0</v>
      </c>
      <c r="H37" s="9">
        <v>1.2007000000000001</v>
      </c>
      <c r="I37" s="14">
        <v>3.47</v>
      </c>
      <c r="J37" s="8">
        <f t="shared" ref="J37:J39" si="105">1000*(T37/2+D37/2)+G37</f>
        <v>2101.1807188086673</v>
      </c>
      <c r="K37" s="8">
        <f t="shared" ref="K37:K39" si="106">1000*(U37/2-D37/2)+G37</f>
        <v>-2101.1807188086673</v>
      </c>
      <c r="L37" s="8">
        <f t="shared" ref="L37:L39" si="107">1000*(-T37/2+D37/2)+G37</f>
        <v>5898.8192811913332</v>
      </c>
      <c r="M37" s="8">
        <f t="shared" ref="M37:M39" si="108">1000*(-U37/2-D37/2)+G37</f>
        <v>-5898.8192811913332</v>
      </c>
      <c r="O37" s="14">
        <v>0.03</v>
      </c>
      <c r="P37" s="10">
        <v>3.2000000000000001E-2</v>
      </c>
      <c r="Q37" s="7">
        <f t="shared" si="4"/>
        <v>196.34954084936206</v>
      </c>
      <c r="R37" s="15">
        <f t="shared" ref="R37:R39" si="109">H37/Q37*299792458/510996</f>
        <v>3.58763145398918</v>
      </c>
      <c r="S37" s="5">
        <f t="shared" ref="S37:S39" si="110">COS(Q37*D37/1000)</f>
        <v>6.1257422745431001E-17</v>
      </c>
      <c r="T37" s="16">
        <f t="shared" ref="T37:T39" si="111">IF(OR(E37=2,E37=3),-1,1)*2000*ACOS(V37)/Q37</f>
        <v>-3.7976385623826658</v>
      </c>
      <c r="U37" s="16">
        <f t="shared" ref="U37:U39" si="112">IF(OR(E37=3,E37=4),-1,1)*2000*ACOS(W37)/Q37</f>
        <v>3.7976385623826658</v>
      </c>
      <c r="V37" s="5">
        <f t="shared" ref="V37:V39" si="113">Z37/R37</f>
        <v>0.93129940623973395</v>
      </c>
      <c r="W37" s="5">
        <f t="shared" ref="W37:W39" si="114">Z37/R37</f>
        <v>0.93129940623973395</v>
      </c>
      <c r="X37" s="17">
        <f t="shared" ref="X37:X39" si="115">Z37*SQRT(1-COS(Q37*D37/1000))/SQRT(2)</f>
        <v>2.362556216262377</v>
      </c>
      <c r="Y37" s="17">
        <f t="shared" ref="Y37:Y39" si="116">Z37*SQRT(1+COS(Q37*D37/1000))/SQRT(2)</f>
        <v>2.362556216262377</v>
      </c>
      <c r="Z37" s="6">
        <f t="shared" ref="Z37:Z39" si="117">SQRT(2*(O37/(F37*P37)*(1+C37^2/2)-1))</f>
        <v>3.3411590429071167</v>
      </c>
      <c r="AD37">
        <v>1</v>
      </c>
    </row>
    <row r="38" spans="1:30" x14ac:dyDescent="0.25">
      <c r="A38" s="1">
        <f>SUM($AD$4:AD38)</f>
        <v>35</v>
      </c>
      <c r="B38" s="18" t="s">
        <v>32</v>
      </c>
      <c r="C38" s="13">
        <v>3.49</v>
      </c>
      <c r="D38" s="9">
        <v>8</v>
      </c>
      <c r="E38" s="10">
        <v>2</v>
      </c>
      <c r="F38" s="11">
        <v>1</v>
      </c>
      <c r="G38" s="12">
        <v>0</v>
      </c>
      <c r="H38" s="9">
        <v>1.2007000000000001</v>
      </c>
      <c r="I38" s="14">
        <v>3.47</v>
      </c>
      <c r="J38" s="8">
        <f t="shared" si="105"/>
        <v>2178.5758600693875</v>
      </c>
      <c r="K38" s="8">
        <f t="shared" si="106"/>
        <v>-2178.5758600693875</v>
      </c>
      <c r="L38" s="8">
        <f t="shared" si="107"/>
        <v>5821.424139930612</v>
      </c>
      <c r="M38" s="8">
        <f t="shared" si="108"/>
        <v>-5821.424139930612</v>
      </c>
      <c r="O38" s="14">
        <v>0.03</v>
      </c>
      <c r="P38" s="10">
        <v>3.2000000000000001E-2</v>
      </c>
      <c r="Q38" s="7">
        <f t="shared" si="4"/>
        <v>196.34954084936206</v>
      </c>
      <c r="R38" s="15">
        <f t="shared" si="109"/>
        <v>3.58763145398918</v>
      </c>
      <c r="S38" s="5">
        <f t="shared" si="110"/>
        <v>6.1257422745431001E-17</v>
      </c>
      <c r="T38" s="16">
        <f t="shared" si="111"/>
        <v>-3.6428482798612252</v>
      </c>
      <c r="U38" s="16">
        <f t="shared" si="112"/>
        <v>3.6428482798612252</v>
      </c>
      <c r="V38" s="5">
        <f t="shared" si="113"/>
        <v>0.93672705632709363</v>
      </c>
      <c r="W38" s="5">
        <f t="shared" si="114"/>
        <v>0.93672705632709363</v>
      </c>
      <c r="X38" s="17">
        <f t="shared" si="115"/>
        <v>2.3763252881287107</v>
      </c>
      <c r="Y38" s="17">
        <f t="shared" si="116"/>
        <v>2.3763252881287107</v>
      </c>
      <c r="Z38" s="6">
        <f t="shared" si="117"/>
        <v>3.3606314510817756</v>
      </c>
      <c r="AD38">
        <v>1</v>
      </c>
    </row>
    <row r="39" spans="1:30" x14ac:dyDescent="0.25">
      <c r="A39" s="1">
        <f>SUM($AD$4:AD39)</f>
        <v>36</v>
      </c>
      <c r="B39" s="18" t="s">
        <v>32</v>
      </c>
      <c r="C39" s="13">
        <v>3.51</v>
      </c>
      <c r="D39" s="9">
        <v>8</v>
      </c>
      <c r="E39" s="10">
        <v>2</v>
      </c>
      <c r="F39" s="11">
        <v>1</v>
      </c>
      <c r="G39" s="12">
        <v>0</v>
      </c>
      <c r="H39" s="9">
        <v>1.2007000000000001</v>
      </c>
      <c r="I39" s="14">
        <v>3.47</v>
      </c>
      <c r="J39" s="8">
        <f t="shared" si="105"/>
        <v>2259.2496914141325</v>
      </c>
      <c r="K39" s="8">
        <f t="shared" si="106"/>
        <v>-2259.2496914141325</v>
      </c>
      <c r="L39" s="8">
        <f t="shared" si="107"/>
        <v>5740.7503085858671</v>
      </c>
      <c r="M39" s="8">
        <f t="shared" si="108"/>
        <v>-5740.7503085858671</v>
      </c>
      <c r="O39" s="14">
        <v>0.03</v>
      </c>
      <c r="P39" s="10">
        <v>3.2000000000000001E-2</v>
      </c>
      <c r="Q39" s="7">
        <f t="shared" si="4"/>
        <v>196.34954084936206</v>
      </c>
      <c r="R39" s="15">
        <f t="shared" si="109"/>
        <v>3.58763145398918</v>
      </c>
      <c r="S39" s="5">
        <f t="shared" si="110"/>
        <v>6.1257422745431001E-17</v>
      </c>
      <c r="T39" s="16">
        <f t="shared" si="111"/>
        <v>-3.4815006171717342</v>
      </c>
      <c r="U39" s="16">
        <f t="shared" si="112"/>
        <v>3.4815006171717342</v>
      </c>
      <c r="V39" s="5">
        <f t="shared" si="113"/>
        <v>0.94215436215536419</v>
      </c>
      <c r="W39" s="5">
        <f t="shared" si="114"/>
        <v>0.94215436215536419</v>
      </c>
      <c r="X39" s="17">
        <f t="shared" si="115"/>
        <v>2.3900934866653225</v>
      </c>
      <c r="Y39" s="17">
        <f t="shared" si="116"/>
        <v>2.3900934866653225</v>
      </c>
      <c r="Z39" s="6">
        <f t="shared" si="117"/>
        <v>3.3801026241816978</v>
      </c>
      <c r="AD39">
        <v>1</v>
      </c>
    </row>
    <row r="40" spans="1:30" x14ac:dyDescent="0.25">
      <c r="A40" s="1">
        <f>SUM($AD$4:AD40)</f>
        <v>37</v>
      </c>
      <c r="B40" s="18" t="s">
        <v>32</v>
      </c>
      <c r="C40" s="13">
        <v>3.45</v>
      </c>
      <c r="D40" s="9">
        <v>16</v>
      </c>
      <c r="E40" s="10">
        <v>2</v>
      </c>
      <c r="F40" s="11">
        <v>1</v>
      </c>
      <c r="G40" s="12">
        <v>0</v>
      </c>
      <c r="H40" s="9">
        <v>1.2007000000000001</v>
      </c>
      <c r="I40" s="14">
        <v>3.47</v>
      </c>
      <c r="J40" s="8">
        <f>1000*(T40/2+D40/2)+G40</f>
        <v>6026.6777334368862</v>
      </c>
      <c r="K40" s="8">
        <f>1000*(U40/2-D40/2)+G40</f>
        <v>-6026.6777334368862</v>
      </c>
      <c r="L40" s="8">
        <f>1000*(-T40/2+D40/2)+G40</f>
        <v>9973.3222665631129</v>
      </c>
      <c r="M40" s="8">
        <f>1000*(-U40/2-D40/2)+G40</f>
        <v>-9973.3222665631129</v>
      </c>
      <c r="O40" s="14">
        <v>0.03</v>
      </c>
      <c r="P40" s="10">
        <v>3.2000000000000001E-2</v>
      </c>
      <c r="Q40" s="7">
        <f>2*PI()/P40</f>
        <v>196.34954084936206</v>
      </c>
      <c r="R40" s="15">
        <f>H40/Q40*299792458/510996</f>
        <v>3.58763145398918</v>
      </c>
      <c r="S40" s="5">
        <f>COS(Q40*D40/1000)</f>
        <v>-1</v>
      </c>
      <c r="T40" s="16">
        <f>IF(OR(E40=2,E40=3),-1,1)*2000*ACOS(V40)/Q40</f>
        <v>-3.9466445331262268</v>
      </c>
      <c r="U40" s="16">
        <f>IF(OR(E40=3,E40=4),-1,1)*2000*ACOS(W40)/Q40</f>
        <v>3.9466445331262268</v>
      </c>
      <c r="V40" s="5">
        <f>Z40/R40</f>
        <v>0.92587140583893079</v>
      </c>
      <c r="W40" s="5">
        <f>Z40/R40</f>
        <v>0.92587140583893079</v>
      </c>
      <c r="X40" s="17">
        <f>Z40*SQRT(1-COS(Q40*D40/1000))/SQRT(2)</f>
        <v>3.3216853779369293</v>
      </c>
      <c r="Y40" s="17">
        <f>Z40*SQRT(1+COS(Q40*D40/1000))/SQRT(2)</f>
        <v>0</v>
      </c>
      <c r="Z40" s="6">
        <f>SQRT(2*(O40/(F40*P40)*(1+C40^2/2)-1))</f>
        <v>3.3216853779369293</v>
      </c>
      <c r="AD40">
        <v>1</v>
      </c>
    </row>
    <row r="41" spans="1:30" x14ac:dyDescent="0.25">
      <c r="A41" s="1">
        <f>SUM($AD$4:AD41)</f>
        <v>38</v>
      </c>
      <c r="B41" s="18" t="s">
        <v>32</v>
      </c>
      <c r="C41" s="13">
        <v>3.47</v>
      </c>
      <c r="D41" s="9">
        <v>16</v>
      </c>
      <c r="E41" s="10">
        <v>2</v>
      </c>
      <c r="F41" s="11">
        <v>1</v>
      </c>
      <c r="G41" s="12">
        <v>0</v>
      </c>
      <c r="H41" s="9">
        <v>1.2007000000000001</v>
      </c>
      <c r="I41" s="14">
        <v>3.47</v>
      </c>
      <c r="J41" s="8">
        <f t="shared" ref="J41:J43" si="118">1000*(T41/2+D41/2)+G41</f>
        <v>6101.1807188086668</v>
      </c>
      <c r="K41" s="8">
        <f t="shared" ref="K41:K43" si="119">1000*(U41/2-D41/2)+G41</f>
        <v>-6101.1807188086668</v>
      </c>
      <c r="L41" s="8">
        <f t="shared" ref="L41:L43" si="120">1000*(-T41/2+D41/2)+G41</f>
        <v>9898.8192811913323</v>
      </c>
      <c r="M41" s="8">
        <f t="shared" ref="M41:M43" si="121">1000*(-U41/2-D41/2)+G41</f>
        <v>-9898.8192811913323</v>
      </c>
      <c r="O41" s="14">
        <v>0.03</v>
      </c>
      <c r="P41" s="10">
        <v>3.2000000000000001E-2</v>
      </c>
      <c r="Q41" s="7">
        <f t="shared" si="4"/>
        <v>196.34954084936206</v>
      </c>
      <c r="R41" s="15">
        <f t="shared" ref="R41:R43" si="122">H41/Q41*299792458/510996</f>
        <v>3.58763145398918</v>
      </c>
      <c r="S41" s="5">
        <f t="shared" ref="S41:S43" si="123">COS(Q41*D41/1000)</f>
        <v>-1</v>
      </c>
      <c r="T41" s="16">
        <f t="shared" ref="T41:T43" si="124">IF(OR(E41=2,E41=3),-1,1)*2000*ACOS(V41)/Q41</f>
        <v>-3.7976385623826658</v>
      </c>
      <c r="U41" s="16">
        <f t="shared" ref="U41:U43" si="125">IF(OR(E41=3,E41=4),-1,1)*2000*ACOS(W41)/Q41</f>
        <v>3.7976385623826658</v>
      </c>
      <c r="V41" s="5">
        <f t="shared" ref="V41:V43" si="126">Z41/R41</f>
        <v>0.93129940623973395</v>
      </c>
      <c r="W41" s="5">
        <f t="shared" ref="W41:W43" si="127">Z41/R41</f>
        <v>0.93129940623973395</v>
      </c>
      <c r="X41" s="17">
        <f t="shared" ref="X41:X43" si="128">Z41*SQRT(1-COS(Q41*D41/1000))/SQRT(2)</f>
        <v>3.3411590429071167</v>
      </c>
      <c r="Y41" s="17">
        <f t="shared" ref="Y41:Y43" si="129">Z41*SQRT(1+COS(Q41*D41/1000))/SQRT(2)</f>
        <v>0</v>
      </c>
      <c r="Z41" s="6">
        <f t="shared" ref="Z41:Z43" si="130">SQRT(2*(O41/(F41*P41)*(1+C41^2/2)-1))</f>
        <v>3.3411590429071167</v>
      </c>
      <c r="AD41">
        <v>1</v>
      </c>
    </row>
    <row r="42" spans="1:30" x14ac:dyDescent="0.25">
      <c r="A42" s="1">
        <f>SUM($AD$4:AD42)</f>
        <v>39</v>
      </c>
      <c r="B42" s="18" t="s">
        <v>32</v>
      </c>
      <c r="C42" s="13">
        <v>3.49</v>
      </c>
      <c r="D42" s="9">
        <v>16</v>
      </c>
      <c r="E42" s="10">
        <v>2</v>
      </c>
      <c r="F42" s="11">
        <v>1</v>
      </c>
      <c r="G42" s="12">
        <v>0</v>
      </c>
      <c r="H42" s="9">
        <v>1.2007000000000001</v>
      </c>
      <c r="I42" s="14">
        <v>3.47</v>
      </c>
      <c r="J42" s="8">
        <f t="shared" si="118"/>
        <v>6178.575860069388</v>
      </c>
      <c r="K42" s="8">
        <f t="shared" si="119"/>
        <v>-6178.575860069388</v>
      </c>
      <c r="L42" s="8">
        <f t="shared" si="120"/>
        <v>9821.4241399306138</v>
      </c>
      <c r="M42" s="8">
        <f t="shared" si="121"/>
        <v>-9821.4241399306138</v>
      </c>
      <c r="O42" s="14">
        <v>0.03</v>
      </c>
      <c r="P42" s="10">
        <v>3.2000000000000001E-2</v>
      </c>
      <c r="Q42" s="7">
        <f t="shared" si="4"/>
        <v>196.34954084936206</v>
      </c>
      <c r="R42" s="15">
        <f t="shared" si="122"/>
        <v>3.58763145398918</v>
      </c>
      <c r="S42" s="5">
        <f t="shared" si="123"/>
        <v>-1</v>
      </c>
      <c r="T42" s="16">
        <f t="shared" si="124"/>
        <v>-3.6428482798612252</v>
      </c>
      <c r="U42" s="16">
        <f t="shared" si="125"/>
        <v>3.6428482798612252</v>
      </c>
      <c r="V42" s="5">
        <f t="shared" si="126"/>
        <v>0.93672705632709363</v>
      </c>
      <c r="W42" s="5">
        <f t="shared" si="127"/>
        <v>0.93672705632709363</v>
      </c>
      <c r="X42" s="17">
        <f t="shared" si="128"/>
        <v>3.3606314510817756</v>
      </c>
      <c r="Y42" s="17">
        <f t="shared" si="129"/>
        <v>0</v>
      </c>
      <c r="Z42" s="6">
        <f t="shared" si="130"/>
        <v>3.3606314510817756</v>
      </c>
      <c r="AD42">
        <v>1</v>
      </c>
    </row>
    <row r="43" spans="1:30" x14ac:dyDescent="0.25">
      <c r="A43" s="1">
        <f>SUM($AD$4:AD43)</f>
        <v>40</v>
      </c>
      <c r="B43" s="18" t="s">
        <v>32</v>
      </c>
      <c r="C43" s="13">
        <v>3.51</v>
      </c>
      <c r="D43" s="9">
        <v>16</v>
      </c>
      <c r="E43" s="10">
        <v>2</v>
      </c>
      <c r="F43" s="11">
        <v>1</v>
      </c>
      <c r="G43" s="12">
        <v>0</v>
      </c>
      <c r="H43" s="9">
        <v>1.2007000000000001</v>
      </c>
      <c r="I43" s="14">
        <v>3.47</v>
      </c>
      <c r="J43" s="8">
        <f t="shared" si="118"/>
        <v>6259.2496914141329</v>
      </c>
      <c r="K43" s="8">
        <f t="shared" si="119"/>
        <v>-6259.2496914141329</v>
      </c>
      <c r="L43" s="8">
        <f t="shared" si="120"/>
        <v>9740.7503085858662</v>
      </c>
      <c r="M43" s="8">
        <f t="shared" si="121"/>
        <v>-9740.7503085858662</v>
      </c>
      <c r="O43" s="14">
        <v>0.03</v>
      </c>
      <c r="P43" s="10">
        <v>3.2000000000000001E-2</v>
      </c>
      <c r="Q43" s="7">
        <f t="shared" si="4"/>
        <v>196.34954084936206</v>
      </c>
      <c r="R43" s="15">
        <f t="shared" si="122"/>
        <v>3.58763145398918</v>
      </c>
      <c r="S43" s="5">
        <f t="shared" si="123"/>
        <v>-1</v>
      </c>
      <c r="T43" s="16">
        <f t="shared" si="124"/>
        <v>-3.4815006171717342</v>
      </c>
      <c r="U43" s="16">
        <f t="shared" si="125"/>
        <v>3.4815006171717342</v>
      </c>
      <c r="V43" s="5">
        <f t="shared" si="126"/>
        <v>0.94215436215536419</v>
      </c>
      <c r="W43" s="5">
        <f t="shared" si="127"/>
        <v>0.94215436215536419</v>
      </c>
      <c r="X43" s="17">
        <f t="shared" si="128"/>
        <v>3.3801026241816978</v>
      </c>
      <c r="Y43" s="17">
        <f t="shared" si="129"/>
        <v>0</v>
      </c>
      <c r="Z43" s="6">
        <f t="shared" si="130"/>
        <v>3.3801026241816978</v>
      </c>
      <c r="AD43">
        <v>1</v>
      </c>
    </row>
    <row r="44" spans="1:30" x14ac:dyDescent="0.25">
      <c r="A44" s="1">
        <f>SUM($AD$4:AD44)</f>
        <v>41</v>
      </c>
      <c r="B44" s="18" t="s">
        <v>32</v>
      </c>
      <c r="C44" s="13">
        <v>3.45</v>
      </c>
      <c r="D44" s="9">
        <v>-16</v>
      </c>
      <c r="E44" s="10">
        <v>3</v>
      </c>
      <c r="F44" s="11">
        <v>1</v>
      </c>
      <c r="G44" s="12">
        <v>0</v>
      </c>
      <c r="H44" s="9">
        <v>1.2007000000000001</v>
      </c>
      <c r="I44" s="14">
        <v>3.47</v>
      </c>
      <c r="J44" s="8">
        <f>1000*(T44/2+D44/2)+G44</f>
        <v>-9973.3222665631129</v>
      </c>
      <c r="K44" s="8">
        <f>1000*(U44/2-D44/2)+G44</f>
        <v>6026.6777334368862</v>
      </c>
      <c r="L44" s="8">
        <f>1000*(-T44/2+D44/2)+G44</f>
        <v>-6026.6777334368862</v>
      </c>
      <c r="M44" s="8">
        <f>1000*(-U44/2-D44/2)+G44</f>
        <v>9973.3222665631129</v>
      </c>
      <c r="O44" s="14">
        <v>0.03</v>
      </c>
      <c r="P44" s="10">
        <v>3.2000000000000001E-2</v>
      </c>
      <c r="Q44" s="7">
        <f>2*PI()/P44</f>
        <v>196.34954084936206</v>
      </c>
      <c r="R44" s="15">
        <f>H44/Q44*299792458/510996</f>
        <v>3.58763145398918</v>
      </c>
      <c r="S44" s="5">
        <f>COS(Q44*D44/1000)</f>
        <v>-1</v>
      </c>
      <c r="T44" s="16">
        <f>IF(OR(E44=2,E44=3),-1,1)*2000*ACOS(V44)/Q44</f>
        <v>-3.9466445331262268</v>
      </c>
      <c r="U44" s="16">
        <f>IF(OR(E44=3,E44=4),-1,1)*2000*ACOS(W44)/Q44</f>
        <v>-3.9466445331262268</v>
      </c>
      <c r="V44" s="5">
        <f>Z44/R44</f>
        <v>0.92587140583893079</v>
      </c>
      <c r="W44" s="5">
        <f>Z44/R44</f>
        <v>0.92587140583893079</v>
      </c>
      <c r="X44" s="17">
        <f>Z44*SQRT(1-COS(Q44*D44/1000))/SQRT(2)</f>
        <v>3.3216853779369293</v>
      </c>
      <c r="Y44" s="17">
        <f>Z44*SQRT(1+COS(Q44*D44/1000))/SQRT(2)</f>
        <v>0</v>
      </c>
      <c r="Z44" s="6">
        <f>SQRT(2*(O44/(F44*P44)*(1+C44^2/2)-1))</f>
        <v>3.3216853779369293</v>
      </c>
      <c r="AD44">
        <v>1</v>
      </c>
    </row>
    <row r="45" spans="1:30" x14ac:dyDescent="0.25">
      <c r="A45" s="1">
        <f>SUM($AD$4:AD45)</f>
        <v>42</v>
      </c>
      <c r="B45" s="18" t="s">
        <v>32</v>
      </c>
      <c r="C45" s="13">
        <v>3.47</v>
      </c>
      <c r="D45" s="9">
        <v>-16</v>
      </c>
      <c r="E45" s="10">
        <v>3</v>
      </c>
      <c r="F45" s="11">
        <v>1</v>
      </c>
      <c r="G45" s="12">
        <v>0</v>
      </c>
      <c r="H45" s="9">
        <v>1.2007000000000001</v>
      </c>
      <c r="I45" s="14">
        <v>3.47</v>
      </c>
      <c r="J45" s="8">
        <f t="shared" ref="J45:J47" si="131">1000*(T45/2+D45/2)+G45</f>
        <v>-9898.8192811913323</v>
      </c>
      <c r="K45" s="8">
        <f t="shared" ref="K45:K47" si="132">1000*(U45/2-D45/2)+G45</f>
        <v>6101.1807188086668</v>
      </c>
      <c r="L45" s="8">
        <f t="shared" ref="L45:L47" si="133">1000*(-T45/2+D45/2)+G45</f>
        <v>-6101.1807188086668</v>
      </c>
      <c r="M45" s="8">
        <f t="shared" ref="M45:M47" si="134">1000*(-U45/2-D45/2)+G45</f>
        <v>9898.8192811913323</v>
      </c>
      <c r="O45" s="14">
        <v>0.03</v>
      </c>
      <c r="P45" s="10">
        <v>3.2000000000000001E-2</v>
      </c>
      <c r="Q45" s="7">
        <f t="shared" si="4"/>
        <v>196.34954084936206</v>
      </c>
      <c r="R45" s="15">
        <f t="shared" ref="R45:R47" si="135">H45/Q45*299792458/510996</f>
        <v>3.58763145398918</v>
      </c>
      <c r="S45" s="5">
        <f t="shared" ref="S45:S47" si="136">COS(Q45*D45/1000)</f>
        <v>-1</v>
      </c>
      <c r="T45" s="16">
        <f t="shared" ref="T45:T47" si="137">IF(OR(E45=2,E45=3),-1,1)*2000*ACOS(V45)/Q45</f>
        <v>-3.7976385623826658</v>
      </c>
      <c r="U45" s="16">
        <f t="shared" ref="U45:U47" si="138">IF(OR(E45=3,E45=4),-1,1)*2000*ACOS(W45)/Q45</f>
        <v>-3.7976385623826658</v>
      </c>
      <c r="V45" s="5">
        <f t="shared" ref="V45:V47" si="139">Z45/R45</f>
        <v>0.93129940623973395</v>
      </c>
      <c r="W45" s="5">
        <f t="shared" ref="W45:W47" si="140">Z45/R45</f>
        <v>0.93129940623973395</v>
      </c>
      <c r="X45" s="17">
        <f t="shared" ref="X45:X47" si="141">Z45*SQRT(1-COS(Q45*D45/1000))/SQRT(2)</f>
        <v>3.3411590429071167</v>
      </c>
      <c r="Y45" s="17">
        <f t="shared" ref="Y45:Y47" si="142">Z45*SQRT(1+COS(Q45*D45/1000))/SQRT(2)</f>
        <v>0</v>
      </c>
      <c r="Z45" s="6">
        <f t="shared" ref="Z45:Z47" si="143">SQRT(2*(O45/(F45*P45)*(1+C45^2/2)-1))</f>
        <v>3.3411590429071167</v>
      </c>
      <c r="AD45">
        <v>1</v>
      </c>
    </row>
    <row r="46" spans="1:30" x14ac:dyDescent="0.25">
      <c r="A46" s="1">
        <f>SUM($AD$4:AD46)</f>
        <v>43</v>
      </c>
      <c r="B46" s="18" t="s">
        <v>32</v>
      </c>
      <c r="C46" s="13">
        <v>3.49</v>
      </c>
      <c r="D46" s="9">
        <v>-16</v>
      </c>
      <c r="E46" s="10">
        <v>3</v>
      </c>
      <c r="F46" s="11">
        <v>1</v>
      </c>
      <c r="G46" s="12">
        <v>0</v>
      </c>
      <c r="H46" s="9">
        <v>1.2007000000000001</v>
      </c>
      <c r="I46" s="14">
        <v>3.47</v>
      </c>
      <c r="J46" s="8">
        <f t="shared" si="131"/>
        <v>-9821.4241399306138</v>
      </c>
      <c r="K46" s="8">
        <f t="shared" si="132"/>
        <v>6178.575860069388</v>
      </c>
      <c r="L46" s="8">
        <f t="shared" si="133"/>
        <v>-6178.575860069388</v>
      </c>
      <c r="M46" s="8">
        <f t="shared" si="134"/>
        <v>9821.4241399306138</v>
      </c>
      <c r="O46" s="14">
        <v>0.03</v>
      </c>
      <c r="P46" s="10">
        <v>3.2000000000000001E-2</v>
      </c>
      <c r="Q46" s="7">
        <f t="shared" si="4"/>
        <v>196.34954084936206</v>
      </c>
      <c r="R46" s="15">
        <f t="shared" si="135"/>
        <v>3.58763145398918</v>
      </c>
      <c r="S46" s="5">
        <f t="shared" si="136"/>
        <v>-1</v>
      </c>
      <c r="T46" s="16">
        <f t="shared" si="137"/>
        <v>-3.6428482798612252</v>
      </c>
      <c r="U46" s="16">
        <f t="shared" si="138"/>
        <v>-3.6428482798612252</v>
      </c>
      <c r="V46" s="5">
        <f t="shared" si="139"/>
        <v>0.93672705632709363</v>
      </c>
      <c r="W46" s="5">
        <f t="shared" si="140"/>
        <v>0.93672705632709363</v>
      </c>
      <c r="X46" s="17">
        <f t="shared" si="141"/>
        <v>3.3606314510817756</v>
      </c>
      <c r="Y46" s="17">
        <f t="shared" si="142"/>
        <v>0</v>
      </c>
      <c r="Z46" s="6">
        <f t="shared" si="143"/>
        <v>3.3606314510817756</v>
      </c>
      <c r="AD46">
        <v>1</v>
      </c>
    </row>
    <row r="47" spans="1:30" x14ac:dyDescent="0.25">
      <c r="A47" s="1">
        <f>SUM($AD$4:AD47)</f>
        <v>44</v>
      </c>
      <c r="B47" s="18" t="s">
        <v>32</v>
      </c>
      <c r="C47" s="13">
        <v>3.51</v>
      </c>
      <c r="D47" s="9">
        <v>-16</v>
      </c>
      <c r="E47" s="10">
        <v>3</v>
      </c>
      <c r="F47" s="11">
        <v>1</v>
      </c>
      <c r="G47" s="12">
        <v>0</v>
      </c>
      <c r="H47" s="9">
        <v>1.2007000000000001</v>
      </c>
      <c r="I47" s="14">
        <v>3.47</v>
      </c>
      <c r="J47" s="8">
        <f t="shared" si="131"/>
        <v>-9740.7503085858662</v>
      </c>
      <c r="K47" s="8">
        <f t="shared" si="132"/>
        <v>6259.2496914141329</v>
      </c>
      <c r="L47" s="8">
        <f t="shared" si="133"/>
        <v>-6259.2496914141329</v>
      </c>
      <c r="M47" s="8">
        <f t="shared" si="134"/>
        <v>9740.7503085858662</v>
      </c>
      <c r="O47" s="14">
        <v>0.03</v>
      </c>
      <c r="P47" s="10">
        <v>3.2000000000000001E-2</v>
      </c>
      <c r="Q47" s="7">
        <f t="shared" si="4"/>
        <v>196.34954084936206</v>
      </c>
      <c r="R47" s="15">
        <f t="shared" si="135"/>
        <v>3.58763145398918</v>
      </c>
      <c r="S47" s="5">
        <f t="shared" si="136"/>
        <v>-1</v>
      </c>
      <c r="T47" s="16">
        <f t="shared" si="137"/>
        <v>-3.4815006171717342</v>
      </c>
      <c r="U47" s="16">
        <f t="shared" si="138"/>
        <v>-3.4815006171717342</v>
      </c>
      <c r="V47" s="5">
        <f t="shared" si="139"/>
        <v>0.94215436215536419</v>
      </c>
      <c r="W47" s="5">
        <f t="shared" si="140"/>
        <v>0.94215436215536419</v>
      </c>
      <c r="X47" s="17">
        <f t="shared" si="141"/>
        <v>3.3801026241816978</v>
      </c>
      <c r="Y47" s="17">
        <f t="shared" si="142"/>
        <v>0</v>
      </c>
      <c r="Z47" s="6">
        <f t="shared" si="143"/>
        <v>3.3801026241816978</v>
      </c>
      <c r="AD47">
        <v>1</v>
      </c>
    </row>
    <row r="48" spans="1:30" x14ac:dyDescent="0.25">
      <c r="A48" s="1">
        <f>SUM($AD$4:AD48)</f>
        <v>45</v>
      </c>
      <c r="B48" s="18" t="s">
        <v>32</v>
      </c>
      <c r="C48" s="13">
        <v>3.45</v>
      </c>
      <c r="D48" s="9">
        <v>-8</v>
      </c>
      <c r="E48" s="10">
        <v>3</v>
      </c>
      <c r="F48" s="11">
        <v>1</v>
      </c>
      <c r="G48" s="12">
        <v>0</v>
      </c>
      <c r="H48" s="9">
        <v>1.2007000000000001</v>
      </c>
      <c r="I48" s="14">
        <v>3.47</v>
      </c>
      <c r="J48" s="8">
        <f>1000*(T48/2+D48/2)+G48</f>
        <v>-5973.3222665631138</v>
      </c>
      <c r="K48" s="8">
        <f>1000*(U48/2-D48/2)+G48</f>
        <v>2026.6777334368867</v>
      </c>
      <c r="L48" s="8">
        <f>1000*(-T48/2+D48/2)+G48</f>
        <v>-2026.6777334368867</v>
      </c>
      <c r="M48" s="8">
        <f>1000*(-U48/2-D48/2)+G48</f>
        <v>5973.3222665631138</v>
      </c>
      <c r="O48" s="14">
        <v>0.03</v>
      </c>
      <c r="P48" s="10">
        <v>3.2000000000000001E-2</v>
      </c>
      <c r="Q48" s="7">
        <f>2*PI()/P48</f>
        <v>196.34954084936206</v>
      </c>
      <c r="R48" s="15">
        <f>H48/Q48*299792458/510996</f>
        <v>3.58763145398918</v>
      </c>
      <c r="S48" s="5">
        <f>COS(Q48*D48/1000)</f>
        <v>6.1257422745431001E-17</v>
      </c>
      <c r="T48" s="16">
        <f>IF(OR(E48=2,E48=3),-1,1)*2000*ACOS(V48)/Q48</f>
        <v>-3.9466445331262268</v>
      </c>
      <c r="U48" s="16">
        <f>IF(OR(E48=3,E48=4),-1,1)*2000*ACOS(W48)/Q48</f>
        <v>-3.9466445331262268</v>
      </c>
      <c r="V48" s="5">
        <f>Z48/R48</f>
        <v>0.92587140583893079</v>
      </c>
      <c r="W48" s="5">
        <f>Z48/R48</f>
        <v>0.92587140583893079</v>
      </c>
      <c r="X48" s="17">
        <f>Z48*SQRT(1-COS(Q48*D48/1000))/SQRT(2)</f>
        <v>2.3487862557074024</v>
      </c>
      <c r="Y48" s="17">
        <f>Z48*SQRT(1+COS(Q48*D48/1000))/SQRT(2)</f>
        <v>2.3487862557074024</v>
      </c>
      <c r="Z48" s="6">
        <f>SQRT(2*(O48/(F48*P48)*(1+C48^2/2)-1))</f>
        <v>3.3216853779369293</v>
      </c>
      <c r="AD48">
        <v>1</v>
      </c>
    </row>
    <row r="49" spans="1:30" x14ac:dyDescent="0.25">
      <c r="A49" s="1">
        <f>SUM($AD$4:AD49)</f>
        <v>46</v>
      </c>
      <c r="B49" s="18" t="s">
        <v>32</v>
      </c>
      <c r="C49" s="13">
        <v>3.47</v>
      </c>
      <c r="D49" s="9">
        <v>-8</v>
      </c>
      <c r="E49" s="10">
        <v>3</v>
      </c>
      <c r="F49" s="11">
        <v>1</v>
      </c>
      <c r="G49" s="12">
        <v>0</v>
      </c>
      <c r="H49" s="9">
        <v>1.2007000000000001</v>
      </c>
      <c r="I49" s="14">
        <v>3.47</v>
      </c>
      <c r="J49" s="8">
        <f t="shared" ref="J49:J51" si="144">1000*(T49/2+D49/2)+G49</f>
        <v>-5898.8192811913332</v>
      </c>
      <c r="K49" s="8">
        <f t="shared" ref="K49:K51" si="145">1000*(U49/2-D49/2)+G49</f>
        <v>2101.1807188086673</v>
      </c>
      <c r="L49" s="8">
        <f t="shared" ref="L49:L51" si="146">1000*(-T49/2+D49/2)+G49</f>
        <v>-2101.1807188086673</v>
      </c>
      <c r="M49" s="8">
        <f t="shared" ref="M49:M51" si="147">1000*(-U49/2-D49/2)+G49</f>
        <v>5898.8192811913332</v>
      </c>
      <c r="O49" s="14">
        <v>0.03</v>
      </c>
      <c r="P49" s="10">
        <v>3.2000000000000001E-2</v>
      </c>
      <c r="Q49" s="7">
        <f t="shared" si="4"/>
        <v>196.34954084936206</v>
      </c>
      <c r="R49" s="15">
        <f t="shared" ref="R49:R51" si="148">H49/Q49*299792458/510996</f>
        <v>3.58763145398918</v>
      </c>
      <c r="S49" s="5">
        <f t="shared" ref="S49:S51" si="149">COS(Q49*D49/1000)</f>
        <v>6.1257422745431001E-17</v>
      </c>
      <c r="T49" s="16">
        <f t="shared" ref="T49:T51" si="150">IF(OR(E49=2,E49=3),-1,1)*2000*ACOS(V49)/Q49</f>
        <v>-3.7976385623826658</v>
      </c>
      <c r="U49" s="16">
        <f t="shared" ref="U49:U51" si="151">IF(OR(E49=3,E49=4),-1,1)*2000*ACOS(W49)/Q49</f>
        <v>-3.7976385623826658</v>
      </c>
      <c r="V49" s="5">
        <f t="shared" ref="V49:V51" si="152">Z49/R49</f>
        <v>0.93129940623973395</v>
      </c>
      <c r="W49" s="5">
        <f t="shared" ref="W49:W51" si="153">Z49/R49</f>
        <v>0.93129940623973395</v>
      </c>
      <c r="X49" s="17">
        <f t="shared" ref="X49:X51" si="154">Z49*SQRT(1-COS(Q49*D49/1000))/SQRT(2)</f>
        <v>2.362556216262377</v>
      </c>
      <c r="Y49" s="17">
        <f t="shared" ref="Y49:Y51" si="155">Z49*SQRT(1+COS(Q49*D49/1000))/SQRT(2)</f>
        <v>2.362556216262377</v>
      </c>
      <c r="Z49" s="6">
        <f t="shared" ref="Z49:Z51" si="156">SQRT(2*(O49/(F49*P49)*(1+C49^2/2)-1))</f>
        <v>3.3411590429071167</v>
      </c>
      <c r="AD49">
        <v>1</v>
      </c>
    </row>
    <row r="50" spans="1:30" x14ac:dyDescent="0.25">
      <c r="A50" s="1">
        <f>SUM($AD$4:AD50)</f>
        <v>47</v>
      </c>
      <c r="B50" s="18" t="s">
        <v>32</v>
      </c>
      <c r="C50" s="13">
        <v>3.49</v>
      </c>
      <c r="D50" s="9">
        <v>-8</v>
      </c>
      <c r="E50" s="10">
        <v>3</v>
      </c>
      <c r="F50" s="11">
        <v>1</v>
      </c>
      <c r="G50" s="12">
        <v>0</v>
      </c>
      <c r="H50" s="9">
        <v>1.2007000000000001</v>
      </c>
      <c r="I50" s="14">
        <v>3.47</v>
      </c>
      <c r="J50" s="8">
        <f t="shared" si="144"/>
        <v>-5821.424139930612</v>
      </c>
      <c r="K50" s="8">
        <f t="shared" si="145"/>
        <v>2178.5758600693875</v>
      </c>
      <c r="L50" s="8">
        <f t="shared" si="146"/>
        <v>-2178.5758600693875</v>
      </c>
      <c r="M50" s="8">
        <f t="shared" si="147"/>
        <v>5821.424139930612</v>
      </c>
      <c r="O50" s="14">
        <v>0.03</v>
      </c>
      <c r="P50" s="10">
        <v>3.2000000000000001E-2</v>
      </c>
      <c r="Q50" s="7">
        <f t="shared" si="4"/>
        <v>196.34954084936206</v>
      </c>
      <c r="R50" s="15">
        <f t="shared" si="148"/>
        <v>3.58763145398918</v>
      </c>
      <c r="S50" s="5">
        <f t="shared" si="149"/>
        <v>6.1257422745431001E-17</v>
      </c>
      <c r="T50" s="16">
        <f t="shared" si="150"/>
        <v>-3.6428482798612252</v>
      </c>
      <c r="U50" s="16">
        <f t="shared" si="151"/>
        <v>-3.6428482798612252</v>
      </c>
      <c r="V50" s="5">
        <f t="shared" si="152"/>
        <v>0.93672705632709363</v>
      </c>
      <c r="W50" s="5">
        <f t="shared" si="153"/>
        <v>0.93672705632709363</v>
      </c>
      <c r="X50" s="17">
        <f t="shared" si="154"/>
        <v>2.3763252881287107</v>
      </c>
      <c r="Y50" s="17">
        <f t="shared" si="155"/>
        <v>2.3763252881287107</v>
      </c>
      <c r="Z50" s="6">
        <f t="shared" si="156"/>
        <v>3.3606314510817756</v>
      </c>
      <c r="AD50">
        <v>1</v>
      </c>
    </row>
    <row r="51" spans="1:30" x14ac:dyDescent="0.25">
      <c r="A51" s="1">
        <f>SUM($AD$4:AD51)</f>
        <v>48</v>
      </c>
      <c r="B51" s="18" t="s">
        <v>32</v>
      </c>
      <c r="C51" s="13">
        <v>3.51</v>
      </c>
      <c r="D51" s="9">
        <v>-8</v>
      </c>
      <c r="E51" s="10">
        <v>3</v>
      </c>
      <c r="F51" s="11">
        <v>1</v>
      </c>
      <c r="G51" s="12">
        <v>0</v>
      </c>
      <c r="H51" s="9">
        <v>1.2007000000000001</v>
      </c>
      <c r="I51" s="14">
        <v>3.47</v>
      </c>
      <c r="J51" s="8">
        <f t="shared" si="144"/>
        <v>-5740.7503085858671</v>
      </c>
      <c r="K51" s="8">
        <f t="shared" si="145"/>
        <v>2259.2496914141325</v>
      </c>
      <c r="L51" s="8">
        <f t="shared" si="146"/>
        <v>-2259.2496914141325</v>
      </c>
      <c r="M51" s="8">
        <f t="shared" si="147"/>
        <v>5740.7503085858671</v>
      </c>
      <c r="O51" s="14">
        <v>0.03</v>
      </c>
      <c r="P51" s="10">
        <v>3.2000000000000001E-2</v>
      </c>
      <c r="Q51" s="7">
        <f t="shared" si="4"/>
        <v>196.34954084936206</v>
      </c>
      <c r="R51" s="15">
        <f t="shared" si="148"/>
        <v>3.58763145398918</v>
      </c>
      <c r="S51" s="5">
        <f t="shared" si="149"/>
        <v>6.1257422745431001E-17</v>
      </c>
      <c r="T51" s="16">
        <f t="shared" si="150"/>
        <v>-3.4815006171717342</v>
      </c>
      <c r="U51" s="16">
        <f t="shared" si="151"/>
        <v>-3.4815006171717342</v>
      </c>
      <c r="V51" s="5">
        <f t="shared" si="152"/>
        <v>0.94215436215536419</v>
      </c>
      <c r="W51" s="5">
        <f t="shared" si="153"/>
        <v>0.94215436215536419</v>
      </c>
      <c r="X51" s="17">
        <f t="shared" si="154"/>
        <v>2.3900934866653225</v>
      </c>
      <c r="Y51" s="17">
        <f t="shared" si="155"/>
        <v>2.3900934866653225</v>
      </c>
      <c r="Z51" s="6">
        <f t="shared" si="156"/>
        <v>3.3801026241816978</v>
      </c>
      <c r="AD51">
        <v>1</v>
      </c>
    </row>
    <row r="52" spans="1:30" x14ac:dyDescent="0.25">
      <c r="A52" s="1">
        <f>SUM($AD$4:AD52)</f>
        <v>49</v>
      </c>
      <c r="B52" s="18" t="s">
        <v>32</v>
      </c>
      <c r="C52" s="13">
        <v>3.45</v>
      </c>
      <c r="D52" s="9">
        <v>0</v>
      </c>
      <c r="E52" s="10">
        <v>3</v>
      </c>
      <c r="F52" s="11">
        <v>1</v>
      </c>
      <c r="G52" s="12">
        <v>0</v>
      </c>
      <c r="H52" s="9">
        <v>1.2007000000000001</v>
      </c>
      <c r="I52" s="14">
        <v>3.47</v>
      </c>
      <c r="J52" s="8">
        <f>1000*(T52/2+D52/2)+G52</f>
        <v>-1973.3222665631133</v>
      </c>
      <c r="K52" s="8">
        <f>1000*(U52/2-D52/2)+G52</f>
        <v>-1973.3222665631133</v>
      </c>
      <c r="L52" s="8">
        <f>1000*(-T52/2+D52/2)+G52</f>
        <v>1973.3222665631133</v>
      </c>
      <c r="M52" s="8">
        <f>1000*(-U52/2-D52/2)+G52</f>
        <v>1973.3222665631133</v>
      </c>
      <c r="O52" s="14">
        <v>0.03</v>
      </c>
      <c r="P52" s="10">
        <v>3.2000000000000001E-2</v>
      </c>
      <c r="Q52" s="7">
        <f>2*PI()/P52</f>
        <v>196.34954084936206</v>
      </c>
      <c r="R52" s="15">
        <f>H52/Q52*299792458/510996</f>
        <v>3.58763145398918</v>
      </c>
      <c r="S52" s="5">
        <f>COS(Q52*D52/1000)</f>
        <v>1</v>
      </c>
      <c r="T52" s="16">
        <f>IF(OR(E52=2,E52=3),-1,1)*2000*ACOS(V52)/Q52</f>
        <v>-3.9466445331262268</v>
      </c>
      <c r="U52" s="16">
        <f>IF(OR(E52=3,E52=4),-1,1)*2000*ACOS(W52)/Q52</f>
        <v>-3.9466445331262268</v>
      </c>
      <c r="V52" s="5">
        <f>Z52/R52</f>
        <v>0.92587140583893079</v>
      </c>
      <c r="W52" s="5">
        <f>Z52/R52</f>
        <v>0.92587140583893079</v>
      </c>
      <c r="X52" s="17">
        <f>Z52*SQRT(1-COS(Q52*D52/1000))/SQRT(2)</f>
        <v>0</v>
      </c>
      <c r="Y52" s="17">
        <f>Z52*SQRT(1+COS(Q52*D52/1000))/SQRT(2)</f>
        <v>3.3216853779369293</v>
      </c>
      <c r="Z52" s="6">
        <f>SQRT(2*(O52/(F52*P52)*(1+C52^2/2)-1))</f>
        <v>3.3216853779369293</v>
      </c>
      <c r="AD52">
        <v>1</v>
      </c>
    </row>
    <row r="53" spans="1:30" x14ac:dyDescent="0.25">
      <c r="A53" s="1">
        <f>SUM($AD$4:AD53)</f>
        <v>50</v>
      </c>
      <c r="B53" s="18" t="s">
        <v>32</v>
      </c>
      <c r="C53" s="13">
        <v>3.47</v>
      </c>
      <c r="D53" s="9">
        <v>0</v>
      </c>
      <c r="E53" s="10">
        <v>3</v>
      </c>
      <c r="F53" s="11">
        <v>1</v>
      </c>
      <c r="G53" s="12">
        <v>0</v>
      </c>
      <c r="H53" s="9">
        <v>1.2007000000000001</v>
      </c>
      <c r="I53" s="14">
        <v>3.47</v>
      </c>
      <c r="J53" s="8">
        <f t="shared" ref="J53:J55" si="157">1000*(T53/2+D53/2)+G53</f>
        <v>-1898.8192811913329</v>
      </c>
      <c r="K53" s="8">
        <f t="shared" ref="K53:K55" si="158">1000*(U53/2-D53/2)+G53</f>
        <v>-1898.8192811913329</v>
      </c>
      <c r="L53" s="8">
        <f t="shared" ref="L53:L55" si="159">1000*(-T53/2+D53/2)+G53</f>
        <v>1898.8192811913329</v>
      </c>
      <c r="M53" s="8">
        <f t="shared" ref="M53:M55" si="160">1000*(-U53/2-D53/2)+G53</f>
        <v>1898.8192811913329</v>
      </c>
      <c r="O53" s="14">
        <v>0.03</v>
      </c>
      <c r="P53" s="10">
        <v>3.2000000000000001E-2</v>
      </c>
      <c r="Q53" s="7">
        <f t="shared" si="4"/>
        <v>196.34954084936206</v>
      </c>
      <c r="R53" s="15">
        <f t="shared" ref="R53:R55" si="161">H53/Q53*299792458/510996</f>
        <v>3.58763145398918</v>
      </c>
      <c r="S53" s="5">
        <f t="shared" ref="S53:S55" si="162">COS(Q53*D53/1000)</f>
        <v>1</v>
      </c>
      <c r="T53" s="16">
        <f t="shared" ref="T53:T55" si="163">IF(OR(E53=2,E53=3),-1,1)*2000*ACOS(V53)/Q53</f>
        <v>-3.7976385623826658</v>
      </c>
      <c r="U53" s="16">
        <f t="shared" ref="U53:U55" si="164">IF(OR(E53=3,E53=4),-1,1)*2000*ACOS(W53)/Q53</f>
        <v>-3.7976385623826658</v>
      </c>
      <c r="V53" s="5">
        <f t="shared" ref="V53:V55" si="165">Z53/R53</f>
        <v>0.93129940623973395</v>
      </c>
      <c r="W53" s="5">
        <f t="shared" ref="W53:W55" si="166">Z53/R53</f>
        <v>0.93129940623973395</v>
      </c>
      <c r="X53" s="17">
        <f t="shared" ref="X53:X55" si="167">Z53*SQRT(1-COS(Q53*D53/1000))/SQRT(2)</f>
        <v>0</v>
      </c>
      <c r="Y53" s="17">
        <f t="shared" ref="Y53:Y55" si="168">Z53*SQRT(1+COS(Q53*D53/1000))/SQRT(2)</f>
        <v>3.3411590429071167</v>
      </c>
      <c r="Z53" s="6">
        <f t="shared" ref="Z53:Z55" si="169">SQRT(2*(O53/(F53*P53)*(1+C53^2/2)-1))</f>
        <v>3.3411590429071167</v>
      </c>
      <c r="AD53">
        <v>1</v>
      </c>
    </row>
    <row r="54" spans="1:30" x14ac:dyDescent="0.25">
      <c r="A54" s="1">
        <f>SUM($AD$4:AD54)</f>
        <v>51</v>
      </c>
      <c r="B54" s="18" t="s">
        <v>32</v>
      </c>
      <c r="C54" s="13">
        <v>3.49</v>
      </c>
      <c r="D54" s="9">
        <v>0</v>
      </c>
      <c r="E54" s="10">
        <v>3</v>
      </c>
      <c r="F54" s="11">
        <v>1</v>
      </c>
      <c r="G54" s="12">
        <v>0</v>
      </c>
      <c r="H54" s="9">
        <v>1.2007000000000001</v>
      </c>
      <c r="I54" s="14">
        <v>3.47</v>
      </c>
      <c r="J54" s="8">
        <f t="shared" si="157"/>
        <v>-1821.4241399306127</v>
      </c>
      <c r="K54" s="8">
        <f t="shared" si="158"/>
        <v>-1821.4241399306127</v>
      </c>
      <c r="L54" s="8">
        <f t="shared" si="159"/>
        <v>1821.4241399306127</v>
      </c>
      <c r="M54" s="8">
        <f t="shared" si="160"/>
        <v>1821.4241399306127</v>
      </c>
      <c r="O54" s="14">
        <v>0.03</v>
      </c>
      <c r="P54" s="10">
        <v>3.2000000000000001E-2</v>
      </c>
      <c r="Q54" s="7">
        <f t="shared" si="4"/>
        <v>196.34954084936206</v>
      </c>
      <c r="R54" s="15">
        <f t="shared" si="161"/>
        <v>3.58763145398918</v>
      </c>
      <c r="S54" s="5">
        <f t="shared" si="162"/>
        <v>1</v>
      </c>
      <c r="T54" s="16">
        <f t="shared" si="163"/>
        <v>-3.6428482798612252</v>
      </c>
      <c r="U54" s="16">
        <f t="shared" si="164"/>
        <v>-3.6428482798612252</v>
      </c>
      <c r="V54" s="5">
        <f t="shared" si="165"/>
        <v>0.93672705632709363</v>
      </c>
      <c r="W54" s="5">
        <f t="shared" si="166"/>
        <v>0.93672705632709363</v>
      </c>
      <c r="X54" s="17">
        <f t="shared" si="167"/>
        <v>0</v>
      </c>
      <c r="Y54" s="17">
        <f t="shared" si="168"/>
        <v>3.3606314510817756</v>
      </c>
      <c r="Z54" s="6">
        <f t="shared" si="169"/>
        <v>3.3606314510817756</v>
      </c>
      <c r="AD54">
        <v>1</v>
      </c>
    </row>
    <row r="55" spans="1:30" x14ac:dyDescent="0.25">
      <c r="A55" s="1">
        <f>SUM($AD$4:AD55)</f>
        <v>52</v>
      </c>
      <c r="B55" s="18" t="s">
        <v>32</v>
      </c>
      <c r="C55" s="13">
        <v>3.51</v>
      </c>
      <c r="D55" s="9">
        <v>0</v>
      </c>
      <c r="E55" s="10">
        <v>3</v>
      </c>
      <c r="F55" s="11">
        <v>1</v>
      </c>
      <c r="G55" s="12">
        <v>0</v>
      </c>
      <c r="H55" s="9">
        <v>1.2007000000000001</v>
      </c>
      <c r="I55" s="14">
        <v>3.47</v>
      </c>
      <c r="J55" s="8">
        <f t="shared" si="157"/>
        <v>-1740.7503085858671</v>
      </c>
      <c r="K55" s="8">
        <f t="shared" si="158"/>
        <v>-1740.7503085858671</v>
      </c>
      <c r="L55" s="8">
        <f t="shared" si="159"/>
        <v>1740.7503085858671</v>
      </c>
      <c r="M55" s="8">
        <f t="shared" si="160"/>
        <v>1740.7503085858671</v>
      </c>
      <c r="O55" s="14">
        <v>0.03</v>
      </c>
      <c r="P55" s="10">
        <v>3.2000000000000001E-2</v>
      </c>
      <c r="Q55" s="7">
        <f t="shared" si="4"/>
        <v>196.34954084936206</v>
      </c>
      <c r="R55" s="15">
        <f t="shared" si="161"/>
        <v>3.58763145398918</v>
      </c>
      <c r="S55" s="5">
        <f t="shared" si="162"/>
        <v>1</v>
      </c>
      <c r="T55" s="16">
        <f t="shared" si="163"/>
        <v>-3.4815006171717342</v>
      </c>
      <c r="U55" s="16">
        <f t="shared" si="164"/>
        <v>-3.4815006171717342</v>
      </c>
      <c r="V55" s="5">
        <f t="shared" si="165"/>
        <v>0.94215436215536419</v>
      </c>
      <c r="W55" s="5">
        <f t="shared" si="166"/>
        <v>0.94215436215536419</v>
      </c>
      <c r="X55" s="17">
        <f t="shared" si="167"/>
        <v>0</v>
      </c>
      <c r="Y55" s="17">
        <f t="shared" si="168"/>
        <v>3.3801026241816978</v>
      </c>
      <c r="Z55" s="6">
        <f t="shared" si="169"/>
        <v>3.3801026241816978</v>
      </c>
      <c r="AD55">
        <v>1</v>
      </c>
    </row>
    <row r="56" spans="1:30" x14ac:dyDescent="0.25">
      <c r="A56" s="1">
        <f>SUM($AD$4:AD56)</f>
        <v>53</v>
      </c>
      <c r="B56" s="18" t="s">
        <v>32</v>
      </c>
      <c r="C56" s="13">
        <v>3.45</v>
      </c>
      <c r="D56" s="9">
        <v>8</v>
      </c>
      <c r="E56" s="10">
        <v>3</v>
      </c>
      <c r="F56" s="11">
        <v>1</v>
      </c>
      <c r="G56" s="12">
        <v>0</v>
      </c>
      <c r="H56" s="9">
        <v>1.2007000000000001</v>
      </c>
      <c r="I56" s="14">
        <v>3.47</v>
      </c>
      <c r="J56" s="8">
        <f>1000*(T56/2+D56/2)+G56</f>
        <v>2026.6777334368867</v>
      </c>
      <c r="K56" s="8">
        <f>1000*(U56/2-D56/2)+G56</f>
        <v>-5973.3222665631138</v>
      </c>
      <c r="L56" s="8">
        <f>1000*(-T56/2+D56/2)+G56</f>
        <v>5973.3222665631138</v>
      </c>
      <c r="M56" s="8">
        <f>1000*(-U56/2-D56/2)+G56</f>
        <v>-2026.6777334368867</v>
      </c>
      <c r="O56" s="14">
        <v>0.03</v>
      </c>
      <c r="P56" s="10">
        <v>3.2000000000000001E-2</v>
      </c>
      <c r="Q56" s="7">
        <f>2*PI()/P56</f>
        <v>196.34954084936206</v>
      </c>
      <c r="R56" s="15">
        <f>H56/Q56*299792458/510996</f>
        <v>3.58763145398918</v>
      </c>
      <c r="S56" s="5">
        <f>COS(Q56*D56/1000)</f>
        <v>6.1257422745431001E-17</v>
      </c>
      <c r="T56" s="16">
        <f>IF(OR(E56=2,E56=3),-1,1)*2000*ACOS(V56)/Q56</f>
        <v>-3.9466445331262268</v>
      </c>
      <c r="U56" s="16">
        <f>IF(OR(E56=3,E56=4),-1,1)*2000*ACOS(W56)/Q56</f>
        <v>-3.9466445331262268</v>
      </c>
      <c r="V56" s="5">
        <f>Z56/R56</f>
        <v>0.92587140583893079</v>
      </c>
      <c r="W56" s="5">
        <f>Z56/R56</f>
        <v>0.92587140583893079</v>
      </c>
      <c r="X56" s="17">
        <f>Z56*SQRT(1-COS(Q56*D56/1000))/SQRT(2)</f>
        <v>2.3487862557074024</v>
      </c>
      <c r="Y56" s="17">
        <f>Z56*SQRT(1+COS(Q56*D56/1000))/SQRT(2)</f>
        <v>2.3487862557074024</v>
      </c>
      <c r="Z56" s="6">
        <f>SQRT(2*(O56/(F56*P56)*(1+C56^2/2)-1))</f>
        <v>3.3216853779369293</v>
      </c>
      <c r="AD56">
        <v>1</v>
      </c>
    </row>
    <row r="57" spans="1:30" x14ac:dyDescent="0.25">
      <c r="A57" s="1">
        <f>SUM($AD$4:AD57)</f>
        <v>54</v>
      </c>
      <c r="B57" s="18" t="s">
        <v>32</v>
      </c>
      <c r="C57" s="13">
        <v>3.47</v>
      </c>
      <c r="D57" s="9">
        <v>8</v>
      </c>
      <c r="E57" s="10">
        <v>3</v>
      </c>
      <c r="F57" s="11">
        <v>1</v>
      </c>
      <c r="G57" s="12">
        <v>0</v>
      </c>
      <c r="H57" s="9">
        <v>1.2007000000000001</v>
      </c>
      <c r="I57" s="14">
        <v>3.47</v>
      </c>
      <c r="J57" s="8">
        <f t="shared" ref="J57:J59" si="170">1000*(T57/2+D57/2)+G57</f>
        <v>2101.1807188086673</v>
      </c>
      <c r="K57" s="8">
        <f t="shared" ref="K57:K59" si="171">1000*(U57/2-D57/2)+G57</f>
        <v>-5898.8192811913332</v>
      </c>
      <c r="L57" s="8">
        <f t="shared" ref="L57:L59" si="172">1000*(-T57/2+D57/2)+G57</f>
        <v>5898.8192811913332</v>
      </c>
      <c r="M57" s="8">
        <f t="shared" ref="M57:M59" si="173">1000*(-U57/2-D57/2)+G57</f>
        <v>-2101.1807188086673</v>
      </c>
      <c r="O57" s="14">
        <v>0.03</v>
      </c>
      <c r="P57" s="10">
        <v>3.2000000000000001E-2</v>
      </c>
      <c r="Q57" s="7">
        <f t="shared" si="4"/>
        <v>196.34954084936206</v>
      </c>
      <c r="R57" s="15">
        <f t="shared" ref="R57:R59" si="174">H57/Q57*299792458/510996</f>
        <v>3.58763145398918</v>
      </c>
      <c r="S57" s="5">
        <f t="shared" ref="S57:S59" si="175">COS(Q57*D57/1000)</f>
        <v>6.1257422745431001E-17</v>
      </c>
      <c r="T57" s="16">
        <f t="shared" ref="T57:T59" si="176">IF(OR(E57=2,E57=3),-1,1)*2000*ACOS(V57)/Q57</f>
        <v>-3.7976385623826658</v>
      </c>
      <c r="U57" s="16">
        <f t="shared" ref="U57:U59" si="177">IF(OR(E57=3,E57=4),-1,1)*2000*ACOS(W57)/Q57</f>
        <v>-3.7976385623826658</v>
      </c>
      <c r="V57" s="5">
        <f t="shared" ref="V57:V59" si="178">Z57/R57</f>
        <v>0.93129940623973395</v>
      </c>
      <c r="W57" s="5">
        <f t="shared" ref="W57:W59" si="179">Z57/R57</f>
        <v>0.93129940623973395</v>
      </c>
      <c r="X57" s="17">
        <f t="shared" ref="X57:X59" si="180">Z57*SQRT(1-COS(Q57*D57/1000))/SQRT(2)</f>
        <v>2.362556216262377</v>
      </c>
      <c r="Y57" s="17">
        <f t="shared" ref="Y57:Y59" si="181">Z57*SQRT(1+COS(Q57*D57/1000))/SQRT(2)</f>
        <v>2.362556216262377</v>
      </c>
      <c r="Z57" s="6">
        <f t="shared" ref="Z57:Z59" si="182">SQRT(2*(O57/(F57*P57)*(1+C57^2/2)-1))</f>
        <v>3.3411590429071167</v>
      </c>
      <c r="AD57">
        <v>1</v>
      </c>
    </row>
    <row r="58" spans="1:30" x14ac:dyDescent="0.25">
      <c r="A58" s="1">
        <f>SUM($AD$4:AD58)</f>
        <v>55</v>
      </c>
      <c r="B58" s="18" t="s">
        <v>32</v>
      </c>
      <c r="C58" s="13">
        <v>3.49</v>
      </c>
      <c r="D58" s="9">
        <v>8</v>
      </c>
      <c r="E58" s="10">
        <v>3</v>
      </c>
      <c r="F58" s="11">
        <v>1</v>
      </c>
      <c r="G58" s="12">
        <v>0</v>
      </c>
      <c r="H58" s="9">
        <v>1.2007000000000001</v>
      </c>
      <c r="I58" s="14">
        <v>3.47</v>
      </c>
      <c r="J58" s="8">
        <f t="shared" si="170"/>
        <v>2178.5758600693875</v>
      </c>
      <c r="K58" s="8">
        <f t="shared" si="171"/>
        <v>-5821.424139930612</v>
      </c>
      <c r="L58" s="8">
        <f t="shared" si="172"/>
        <v>5821.424139930612</v>
      </c>
      <c r="M58" s="8">
        <f t="shared" si="173"/>
        <v>-2178.5758600693875</v>
      </c>
      <c r="O58" s="14">
        <v>0.03</v>
      </c>
      <c r="P58" s="10">
        <v>3.2000000000000001E-2</v>
      </c>
      <c r="Q58" s="7">
        <f t="shared" si="4"/>
        <v>196.34954084936206</v>
      </c>
      <c r="R58" s="15">
        <f t="shared" si="174"/>
        <v>3.58763145398918</v>
      </c>
      <c r="S58" s="5">
        <f t="shared" si="175"/>
        <v>6.1257422745431001E-17</v>
      </c>
      <c r="T58" s="16">
        <f t="shared" si="176"/>
        <v>-3.6428482798612252</v>
      </c>
      <c r="U58" s="16">
        <f t="shared" si="177"/>
        <v>-3.6428482798612252</v>
      </c>
      <c r="V58" s="5">
        <f t="shared" si="178"/>
        <v>0.93672705632709363</v>
      </c>
      <c r="W58" s="5">
        <f t="shared" si="179"/>
        <v>0.93672705632709363</v>
      </c>
      <c r="X58" s="17">
        <f t="shared" si="180"/>
        <v>2.3763252881287107</v>
      </c>
      <c r="Y58" s="17">
        <f t="shared" si="181"/>
        <v>2.3763252881287107</v>
      </c>
      <c r="Z58" s="6">
        <f t="shared" si="182"/>
        <v>3.3606314510817756</v>
      </c>
      <c r="AD58">
        <v>1</v>
      </c>
    </row>
    <row r="59" spans="1:30" x14ac:dyDescent="0.25">
      <c r="A59" s="1">
        <f>SUM($AD$4:AD59)</f>
        <v>56</v>
      </c>
      <c r="B59" s="18" t="s">
        <v>32</v>
      </c>
      <c r="C59" s="13">
        <v>3.51</v>
      </c>
      <c r="D59" s="9">
        <v>8</v>
      </c>
      <c r="E59" s="10">
        <v>3</v>
      </c>
      <c r="F59" s="11">
        <v>1</v>
      </c>
      <c r="G59" s="12">
        <v>0</v>
      </c>
      <c r="H59" s="9">
        <v>1.2007000000000001</v>
      </c>
      <c r="I59" s="14">
        <v>3.47</v>
      </c>
      <c r="J59" s="8">
        <f t="shared" si="170"/>
        <v>2259.2496914141325</v>
      </c>
      <c r="K59" s="8">
        <f t="shared" si="171"/>
        <v>-5740.7503085858671</v>
      </c>
      <c r="L59" s="8">
        <f t="shared" si="172"/>
        <v>5740.7503085858671</v>
      </c>
      <c r="M59" s="8">
        <f t="shared" si="173"/>
        <v>-2259.2496914141325</v>
      </c>
      <c r="O59" s="14">
        <v>0.03</v>
      </c>
      <c r="P59" s="10">
        <v>3.2000000000000001E-2</v>
      </c>
      <c r="Q59" s="7">
        <f t="shared" si="4"/>
        <v>196.34954084936206</v>
      </c>
      <c r="R59" s="15">
        <f t="shared" si="174"/>
        <v>3.58763145398918</v>
      </c>
      <c r="S59" s="5">
        <f t="shared" si="175"/>
        <v>6.1257422745431001E-17</v>
      </c>
      <c r="T59" s="16">
        <f t="shared" si="176"/>
        <v>-3.4815006171717342</v>
      </c>
      <c r="U59" s="16">
        <f t="shared" si="177"/>
        <v>-3.4815006171717342</v>
      </c>
      <c r="V59" s="5">
        <f t="shared" si="178"/>
        <v>0.94215436215536419</v>
      </c>
      <c r="W59" s="5">
        <f t="shared" si="179"/>
        <v>0.94215436215536419</v>
      </c>
      <c r="X59" s="17">
        <f t="shared" si="180"/>
        <v>2.3900934866653225</v>
      </c>
      <c r="Y59" s="17">
        <f t="shared" si="181"/>
        <v>2.3900934866653225</v>
      </c>
      <c r="Z59" s="6">
        <f t="shared" si="182"/>
        <v>3.3801026241816978</v>
      </c>
      <c r="AD59">
        <v>1</v>
      </c>
    </row>
    <row r="60" spans="1:30" x14ac:dyDescent="0.25">
      <c r="A60" s="1">
        <f>SUM($AD$4:AD60)</f>
        <v>57</v>
      </c>
      <c r="B60" s="18" t="s">
        <v>32</v>
      </c>
      <c r="C60" s="13">
        <v>3.45</v>
      </c>
      <c r="D60" s="9">
        <v>16</v>
      </c>
      <c r="E60" s="10">
        <v>3</v>
      </c>
      <c r="F60" s="11">
        <v>1</v>
      </c>
      <c r="G60" s="12">
        <v>0</v>
      </c>
      <c r="H60" s="9">
        <v>1.2007000000000001</v>
      </c>
      <c r="I60" s="14">
        <v>3.47</v>
      </c>
      <c r="J60" s="8">
        <f>1000*(T60/2+D60/2)+G60</f>
        <v>6026.6777334368862</v>
      </c>
      <c r="K60" s="8">
        <f>1000*(U60/2-D60/2)+G60</f>
        <v>-9973.3222665631129</v>
      </c>
      <c r="L60" s="8">
        <f>1000*(-T60/2+D60/2)+G60</f>
        <v>9973.3222665631129</v>
      </c>
      <c r="M60" s="8">
        <f>1000*(-U60/2-D60/2)+G60</f>
        <v>-6026.6777334368862</v>
      </c>
      <c r="O60" s="14">
        <v>0.03</v>
      </c>
      <c r="P60" s="10">
        <v>3.2000000000000001E-2</v>
      </c>
      <c r="Q60" s="7">
        <f>2*PI()/P60</f>
        <v>196.34954084936206</v>
      </c>
      <c r="R60" s="15">
        <f>H60/Q60*299792458/510996</f>
        <v>3.58763145398918</v>
      </c>
      <c r="S60" s="5">
        <f>COS(Q60*D60/1000)</f>
        <v>-1</v>
      </c>
      <c r="T60" s="16">
        <f>IF(OR(E60=2,E60=3),-1,1)*2000*ACOS(V60)/Q60</f>
        <v>-3.9466445331262268</v>
      </c>
      <c r="U60" s="16">
        <f>IF(OR(E60=3,E60=4),-1,1)*2000*ACOS(W60)/Q60</f>
        <v>-3.9466445331262268</v>
      </c>
      <c r="V60" s="5">
        <f>Z60/R60</f>
        <v>0.92587140583893079</v>
      </c>
      <c r="W60" s="5">
        <f>Z60/R60</f>
        <v>0.92587140583893079</v>
      </c>
      <c r="X60" s="17">
        <f>Z60*SQRT(1-COS(Q60*D60/1000))/SQRT(2)</f>
        <v>3.3216853779369293</v>
      </c>
      <c r="Y60" s="17">
        <f>Z60*SQRT(1+COS(Q60*D60/1000))/SQRT(2)</f>
        <v>0</v>
      </c>
      <c r="Z60" s="6">
        <f>SQRT(2*(O60/(F60*P60)*(1+C60^2/2)-1))</f>
        <v>3.3216853779369293</v>
      </c>
      <c r="AD60">
        <v>1</v>
      </c>
    </row>
    <row r="61" spans="1:30" x14ac:dyDescent="0.25">
      <c r="A61" s="1">
        <f>SUM($AD$4:AD61)</f>
        <v>58</v>
      </c>
      <c r="B61" s="18" t="s">
        <v>32</v>
      </c>
      <c r="C61" s="13">
        <v>3.47</v>
      </c>
      <c r="D61" s="9">
        <v>16</v>
      </c>
      <c r="E61" s="10">
        <v>3</v>
      </c>
      <c r="F61" s="11">
        <v>1</v>
      </c>
      <c r="G61" s="12">
        <v>0</v>
      </c>
      <c r="H61" s="9">
        <v>1.2007000000000001</v>
      </c>
      <c r="I61" s="14">
        <v>3.47</v>
      </c>
      <c r="J61" s="8">
        <f t="shared" ref="J61:J63" si="183">1000*(T61/2+D61/2)+G61</f>
        <v>6101.1807188086668</v>
      </c>
      <c r="K61" s="8">
        <f t="shared" ref="K61:K63" si="184">1000*(U61/2-D61/2)+G61</f>
        <v>-9898.8192811913323</v>
      </c>
      <c r="L61" s="8">
        <f t="shared" ref="L61:L63" si="185">1000*(-T61/2+D61/2)+G61</f>
        <v>9898.8192811913323</v>
      </c>
      <c r="M61" s="8">
        <f t="shared" ref="M61:M63" si="186">1000*(-U61/2-D61/2)+G61</f>
        <v>-6101.1807188086668</v>
      </c>
      <c r="O61" s="14">
        <v>0.03</v>
      </c>
      <c r="P61" s="10">
        <v>3.2000000000000001E-2</v>
      </c>
      <c r="Q61" s="7">
        <f t="shared" si="4"/>
        <v>196.34954084936206</v>
      </c>
      <c r="R61" s="15">
        <f t="shared" ref="R61:R63" si="187">H61/Q61*299792458/510996</f>
        <v>3.58763145398918</v>
      </c>
      <c r="S61" s="5">
        <f t="shared" ref="S61:S63" si="188">COS(Q61*D61/1000)</f>
        <v>-1</v>
      </c>
      <c r="T61" s="16">
        <f t="shared" ref="T61:T63" si="189">IF(OR(E61=2,E61=3),-1,1)*2000*ACOS(V61)/Q61</f>
        <v>-3.7976385623826658</v>
      </c>
      <c r="U61" s="16">
        <f t="shared" ref="U61:U63" si="190">IF(OR(E61=3,E61=4),-1,1)*2000*ACOS(W61)/Q61</f>
        <v>-3.7976385623826658</v>
      </c>
      <c r="V61" s="5">
        <f t="shared" ref="V61:V63" si="191">Z61/R61</f>
        <v>0.93129940623973395</v>
      </c>
      <c r="W61" s="5">
        <f t="shared" ref="W61:W63" si="192">Z61/R61</f>
        <v>0.93129940623973395</v>
      </c>
      <c r="X61" s="17">
        <f t="shared" ref="X61:X63" si="193">Z61*SQRT(1-COS(Q61*D61/1000))/SQRT(2)</f>
        <v>3.3411590429071167</v>
      </c>
      <c r="Y61" s="17">
        <f t="shared" ref="Y61:Y63" si="194">Z61*SQRT(1+COS(Q61*D61/1000))/SQRT(2)</f>
        <v>0</v>
      </c>
      <c r="Z61" s="6">
        <f t="shared" ref="Z61:Z63" si="195">SQRT(2*(O61/(F61*P61)*(1+C61^2/2)-1))</f>
        <v>3.3411590429071167</v>
      </c>
      <c r="AD61">
        <v>1</v>
      </c>
    </row>
    <row r="62" spans="1:30" x14ac:dyDescent="0.25">
      <c r="A62" s="1">
        <f>SUM($AD$4:AD62)</f>
        <v>59</v>
      </c>
      <c r="B62" s="18" t="s">
        <v>32</v>
      </c>
      <c r="C62" s="13">
        <v>3.49</v>
      </c>
      <c r="D62" s="9">
        <v>16</v>
      </c>
      <c r="E62" s="10">
        <v>3</v>
      </c>
      <c r="F62" s="11">
        <v>1</v>
      </c>
      <c r="G62" s="12">
        <v>0</v>
      </c>
      <c r="H62" s="9">
        <v>1.2007000000000001</v>
      </c>
      <c r="I62" s="14">
        <v>3.47</v>
      </c>
      <c r="J62" s="8">
        <f t="shared" si="183"/>
        <v>6178.575860069388</v>
      </c>
      <c r="K62" s="8">
        <f t="shared" si="184"/>
        <v>-9821.4241399306138</v>
      </c>
      <c r="L62" s="8">
        <f t="shared" si="185"/>
        <v>9821.4241399306138</v>
      </c>
      <c r="M62" s="8">
        <f t="shared" si="186"/>
        <v>-6178.575860069388</v>
      </c>
      <c r="O62" s="14">
        <v>0.03</v>
      </c>
      <c r="P62" s="10">
        <v>3.2000000000000001E-2</v>
      </c>
      <c r="Q62" s="7">
        <f t="shared" si="4"/>
        <v>196.34954084936206</v>
      </c>
      <c r="R62" s="15">
        <f t="shared" si="187"/>
        <v>3.58763145398918</v>
      </c>
      <c r="S62" s="5">
        <f t="shared" si="188"/>
        <v>-1</v>
      </c>
      <c r="T62" s="16">
        <f t="shared" si="189"/>
        <v>-3.6428482798612252</v>
      </c>
      <c r="U62" s="16">
        <f t="shared" si="190"/>
        <v>-3.6428482798612252</v>
      </c>
      <c r="V62" s="5">
        <f t="shared" si="191"/>
        <v>0.93672705632709363</v>
      </c>
      <c r="W62" s="5">
        <f t="shared" si="192"/>
        <v>0.93672705632709363</v>
      </c>
      <c r="X62" s="17">
        <f t="shared" si="193"/>
        <v>3.3606314510817756</v>
      </c>
      <c r="Y62" s="17">
        <f t="shared" si="194"/>
        <v>0</v>
      </c>
      <c r="Z62" s="6">
        <f t="shared" si="195"/>
        <v>3.3606314510817756</v>
      </c>
      <c r="AD62">
        <v>1</v>
      </c>
    </row>
    <row r="63" spans="1:30" x14ac:dyDescent="0.25">
      <c r="A63" s="1">
        <f>SUM($AD$4:AD63)</f>
        <v>60</v>
      </c>
      <c r="B63" s="18" t="s">
        <v>32</v>
      </c>
      <c r="C63" s="13">
        <v>3.51</v>
      </c>
      <c r="D63" s="9">
        <v>16</v>
      </c>
      <c r="E63" s="10">
        <v>3</v>
      </c>
      <c r="F63" s="11">
        <v>1</v>
      </c>
      <c r="G63" s="12">
        <v>0</v>
      </c>
      <c r="H63" s="9">
        <v>1.2007000000000001</v>
      </c>
      <c r="I63" s="14">
        <v>3.47</v>
      </c>
      <c r="J63" s="8">
        <f t="shared" si="183"/>
        <v>6259.2496914141329</v>
      </c>
      <c r="K63" s="8">
        <f t="shared" si="184"/>
        <v>-9740.7503085858662</v>
      </c>
      <c r="L63" s="8">
        <f t="shared" si="185"/>
        <v>9740.7503085858662</v>
      </c>
      <c r="M63" s="8">
        <f t="shared" si="186"/>
        <v>-6259.2496914141329</v>
      </c>
      <c r="O63" s="14">
        <v>0.03</v>
      </c>
      <c r="P63" s="10">
        <v>3.2000000000000001E-2</v>
      </c>
      <c r="Q63" s="7">
        <f t="shared" si="4"/>
        <v>196.34954084936206</v>
      </c>
      <c r="R63" s="15">
        <f t="shared" si="187"/>
        <v>3.58763145398918</v>
      </c>
      <c r="S63" s="5">
        <f t="shared" si="188"/>
        <v>-1</v>
      </c>
      <c r="T63" s="16">
        <f t="shared" si="189"/>
        <v>-3.4815006171717342</v>
      </c>
      <c r="U63" s="16">
        <f t="shared" si="190"/>
        <v>-3.4815006171717342</v>
      </c>
      <c r="V63" s="5">
        <f t="shared" si="191"/>
        <v>0.94215436215536419</v>
      </c>
      <c r="W63" s="5">
        <f t="shared" si="192"/>
        <v>0.94215436215536419</v>
      </c>
      <c r="X63" s="17">
        <f t="shared" si="193"/>
        <v>3.3801026241816978</v>
      </c>
      <c r="Y63" s="17">
        <f t="shared" si="194"/>
        <v>0</v>
      </c>
      <c r="Z63" s="6">
        <f t="shared" si="195"/>
        <v>3.3801026241816978</v>
      </c>
      <c r="AD63">
        <v>1</v>
      </c>
    </row>
    <row r="64" spans="1:30" x14ac:dyDescent="0.25">
      <c r="A64" s="1">
        <f>SUM($AD$4:AD64)</f>
        <v>61</v>
      </c>
      <c r="B64" s="18" t="s">
        <v>32</v>
      </c>
      <c r="C64" s="13">
        <v>3.45</v>
      </c>
      <c r="D64" s="9">
        <v>-16</v>
      </c>
      <c r="E64" s="10">
        <v>4</v>
      </c>
      <c r="F64" s="11">
        <v>1</v>
      </c>
      <c r="G64" s="12">
        <v>0</v>
      </c>
      <c r="H64" s="9">
        <v>1.2007000000000001</v>
      </c>
      <c r="I64" s="14">
        <v>3.47</v>
      </c>
      <c r="J64" s="8">
        <f>1000*(T64/2+D64/2)+G64</f>
        <v>-6026.6777334368862</v>
      </c>
      <c r="K64" s="8">
        <f>1000*(U64/2-D64/2)+G64</f>
        <v>6026.6777334368862</v>
      </c>
      <c r="L64" s="8">
        <f>1000*(-T64/2+D64/2)+G64</f>
        <v>-9973.3222665631129</v>
      </c>
      <c r="M64" s="8">
        <f>1000*(-U64/2-D64/2)+G64</f>
        <v>9973.3222665631129</v>
      </c>
      <c r="O64" s="14">
        <v>0.03</v>
      </c>
      <c r="P64" s="10">
        <v>3.2000000000000001E-2</v>
      </c>
      <c r="Q64" s="7">
        <f>2*PI()/P64</f>
        <v>196.34954084936206</v>
      </c>
      <c r="R64" s="15">
        <f>H64/Q64*299792458/510996</f>
        <v>3.58763145398918</v>
      </c>
      <c r="S64" s="5">
        <f>COS(Q64*D64/1000)</f>
        <v>-1</v>
      </c>
      <c r="T64" s="16">
        <f>IF(OR(E64=2,E64=3),-1,1)*2000*ACOS(V64)/Q64</f>
        <v>3.9466445331262268</v>
      </c>
      <c r="U64" s="16">
        <f>IF(OR(E64=3,E64=4),-1,1)*2000*ACOS(W64)/Q64</f>
        <v>-3.9466445331262268</v>
      </c>
      <c r="V64" s="5">
        <f>Z64/R64</f>
        <v>0.92587140583893079</v>
      </c>
      <c r="W64" s="5">
        <f>Z64/R64</f>
        <v>0.92587140583893079</v>
      </c>
      <c r="X64" s="17">
        <f>Z64*SQRT(1-COS(Q64*D64/1000))/SQRT(2)</f>
        <v>3.3216853779369293</v>
      </c>
      <c r="Y64" s="17">
        <f>Z64*SQRT(1+COS(Q64*D64/1000))/SQRT(2)</f>
        <v>0</v>
      </c>
      <c r="Z64" s="6">
        <f>SQRT(2*(O64/(F64*P64)*(1+C64^2/2)-1))</f>
        <v>3.3216853779369293</v>
      </c>
      <c r="AD64">
        <v>1</v>
      </c>
    </row>
    <row r="65" spans="1:30" x14ac:dyDescent="0.25">
      <c r="A65" s="1">
        <f>SUM($AD$4:AD65)</f>
        <v>62</v>
      </c>
      <c r="B65" s="18" t="s">
        <v>32</v>
      </c>
      <c r="C65" s="13">
        <v>3.47</v>
      </c>
      <c r="D65" s="9">
        <v>-16</v>
      </c>
      <c r="E65" s="10">
        <v>4</v>
      </c>
      <c r="F65" s="11">
        <v>1</v>
      </c>
      <c r="G65" s="12">
        <v>0</v>
      </c>
      <c r="H65" s="9">
        <v>1.2007000000000001</v>
      </c>
      <c r="I65" s="14">
        <v>3.47</v>
      </c>
      <c r="J65" s="8">
        <f t="shared" ref="J65:J67" si="196">1000*(T65/2+D65/2)+G65</f>
        <v>-6101.1807188086668</v>
      </c>
      <c r="K65" s="8">
        <f t="shared" ref="K65:K67" si="197">1000*(U65/2-D65/2)+G65</f>
        <v>6101.1807188086668</v>
      </c>
      <c r="L65" s="8">
        <f t="shared" ref="L65:L67" si="198">1000*(-T65/2+D65/2)+G65</f>
        <v>-9898.8192811913323</v>
      </c>
      <c r="M65" s="8">
        <f t="shared" ref="M65:M67" si="199">1000*(-U65/2-D65/2)+G65</f>
        <v>9898.8192811913323</v>
      </c>
      <c r="O65" s="14">
        <v>0.03</v>
      </c>
      <c r="P65" s="10">
        <v>3.2000000000000001E-2</v>
      </c>
      <c r="Q65" s="7">
        <f t="shared" si="4"/>
        <v>196.34954084936206</v>
      </c>
      <c r="R65" s="15">
        <f t="shared" ref="R65:R67" si="200">H65/Q65*299792458/510996</f>
        <v>3.58763145398918</v>
      </c>
      <c r="S65" s="5">
        <f t="shared" ref="S65:S67" si="201">COS(Q65*D65/1000)</f>
        <v>-1</v>
      </c>
      <c r="T65" s="16">
        <f t="shared" ref="T65:T67" si="202">IF(OR(E65=2,E65=3),-1,1)*2000*ACOS(V65)/Q65</f>
        <v>3.7976385623826658</v>
      </c>
      <c r="U65" s="16">
        <f t="shared" ref="U65:U67" si="203">IF(OR(E65=3,E65=4),-1,1)*2000*ACOS(W65)/Q65</f>
        <v>-3.7976385623826658</v>
      </c>
      <c r="V65" s="5">
        <f t="shared" ref="V65:V67" si="204">Z65/R65</f>
        <v>0.93129940623973395</v>
      </c>
      <c r="W65" s="5">
        <f t="shared" ref="W65:W67" si="205">Z65/R65</f>
        <v>0.93129940623973395</v>
      </c>
      <c r="X65" s="17">
        <f t="shared" ref="X65:X67" si="206">Z65*SQRT(1-COS(Q65*D65/1000))/SQRT(2)</f>
        <v>3.3411590429071167</v>
      </c>
      <c r="Y65" s="17">
        <f t="shared" ref="Y65:Y67" si="207">Z65*SQRT(1+COS(Q65*D65/1000))/SQRT(2)</f>
        <v>0</v>
      </c>
      <c r="Z65" s="6">
        <f t="shared" ref="Z65:Z67" si="208">SQRT(2*(O65/(F65*P65)*(1+C65^2/2)-1))</f>
        <v>3.3411590429071167</v>
      </c>
      <c r="AD65">
        <v>1</v>
      </c>
    </row>
    <row r="66" spans="1:30" x14ac:dyDescent="0.25">
      <c r="A66" s="1">
        <f>SUM($AD$4:AD66)</f>
        <v>63</v>
      </c>
      <c r="B66" s="18" t="s">
        <v>32</v>
      </c>
      <c r="C66" s="13">
        <v>3.49</v>
      </c>
      <c r="D66" s="9">
        <v>-16</v>
      </c>
      <c r="E66" s="10">
        <v>4</v>
      </c>
      <c r="F66" s="11">
        <v>1</v>
      </c>
      <c r="G66" s="12">
        <v>0</v>
      </c>
      <c r="H66" s="9">
        <v>1.2007000000000001</v>
      </c>
      <c r="I66" s="14">
        <v>3.47</v>
      </c>
      <c r="J66" s="8">
        <f t="shared" si="196"/>
        <v>-6178.575860069388</v>
      </c>
      <c r="K66" s="8">
        <f t="shared" si="197"/>
        <v>6178.575860069388</v>
      </c>
      <c r="L66" s="8">
        <f t="shared" si="198"/>
        <v>-9821.4241399306138</v>
      </c>
      <c r="M66" s="8">
        <f t="shared" si="199"/>
        <v>9821.4241399306138</v>
      </c>
      <c r="O66" s="14">
        <v>0.03</v>
      </c>
      <c r="P66" s="10">
        <v>3.2000000000000001E-2</v>
      </c>
      <c r="Q66" s="7">
        <f t="shared" si="4"/>
        <v>196.34954084936206</v>
      </c>
      <c r="R66" s="15">
        <f t="shared" si="200"/>
        <v>3.58763145398918</v>
      </c>
      <c r="S66" s="5">
        <f t="shared" si="201"/>
        <v>-1</v>
      </c>
      <c r="T66" s="16">
        <f t="shared" si="202"/>
        <v>3.6428482798612252</v>
      </c>
      <c r="U66" s="16">
        <f t="shared" si="203"/>
        <v>-3.6428482798612252</v>
      </c>
      <c r="V66" s="5">
        <f t="shared" si="204"/>
        <v>0.93672705632709363</v>
      </c>
      <c r="W66" s="5">
        <f t="shared" si="205"/>
        <v>0.93672705632709363</v>
      </c>
      <c r="X66" s="17">
        <f t="shared" si="206"/>
        <v>3.3606314510817756</v>
      </c>
      <c r="Y66" s="17">
        <f t="shared" si="207"/>
        <v>0</v>
      </c>
      <c r="Z66" s="6">
        <f t="shared" si="208"/>
        <v>3.3606314510817756</v>
      </c>
      <c r="AD66">
        <v>1</v>
      </c>
    </row>
    <row r="67" spans="1:30" x14ac:dyDescent="0.25">
      <c r="A67" s="1">
        <f>SUM($AD$4:AD67)</f>
        <v>64</v>
      </c>
      <c r="B67" s="18" t="s">
        <v>32</v>
      </c>
      <c r="C67" s="13">
        <v>3.51</v>
      </c>
      <c r="D67" s="9">
        <v>-16</v>
      </c>
      <c r="E67" s="10">
        <v>4</v>
      </c>
      <c r="F67" s="11">
        <v>1</v>
      </c>
      <c r="G67" s="12">
        <v>0</v>
      </c>
      <c r="H67" s="9">
        <v>1.2007000000000001</v>
      </c>
      <c r="I67" s="14">
        <v>3.47</v>
      </c>
      <c r="J67" s="8">
        <f t="shared" si="196"/>
        <v>-6259.2496914141329</v>
      </c>
      <c r="K67" s="8">
        <f t="shared" si="197"/>
        <v>6259.2496914141329</v>
      </c>
      <c r="L67" s="8">
        <f t="shared" si="198"/>
        <v>-9740.7503085858662</v>
      </c>
      <c r="M67" s="8">
        <f t="shared" si="199"/>
        <v>9740.7503085858662</v>
      </c>
      <c r="O67" s="14">
        <v>0.03</v>
      </c>
      <c r="P67" s="10">
        <v>3.2000000000000001E-2</v>
      </c>
      <c r="Q67" s="7">
        <f t="shared" si="4"/>
        <v>196.34954084936206</v>
      </c>
      <c r="R67" s="15">
        <f t="shared" si="200"/>
        <v>3.58763145398918</v>
      </c>
      <c r="S67" s="5">
        <f t="shared" si="201"/>
        <v>-1</v>
      </c>
      <c r="T67" s="16">
        <f t="shared" si="202"/>
        <v>3.4815006171717342</v>
      </c>
      <c r="U67" s="16">
        <f t="shared" si="203"/>
        <v>-3.4815006171717342</v>
      </c>
      <c r="V67" s="5">
        <f t="shared" si="204"/>
        <v>0.94215436215536419</v>
      </c>
      <c r="W67" s="5">
        <f t="shared" si="205"/>
        <v>0.94215436215536419</v>
      </c>
      <c r="X67" s="17">
        <f t="shared" si="206"/>
        <v>3.3801026241816978</v>
      </c>
      <c r="Y67" s="17">
        <f t="shared" si="207"/>
        <v>0</v>
      </c>
      <c r="Z67" s="6">
        <f t="shared" si="208"/>
        <v>3.3801026241816978</v>
      </c>
      <c r="AD67">
        <v>1</v>
      </c>
    </row>
    <row r="68" spans="1:30" x14ac:dyDescent="0.25">
      <c r="A68" s="1">
        <f>SUM($AD$4:AD68)</f>
        <v>65</v>
      </c>
      <c r="B68" s="18" t="s">
        <v>32</v>
      </c>
      <c r="C68" s="13">
        <v>3.45</v>
      </c>
      <c r="D68" s="9">
        <v>-8</v>
      </c>
      <c r="E68" s="10">
        <v>4</v>
      </c>
      <c r="F68" s="11">
        <v>1</v>
      </c>
      <c r="G68" s="12">
        <v>0</v>
      </c>
      <c r="H68" s="9">
        <v>1.2007000000000001</v>
      </c>
      <c r="I68" s="14">
        <v>3.47</v>
      </c>
      <c r="J68" s="8">
        <f>1000*(T68/2+D68/2)+G68</f>
        <v>-2026.6777334368867</v>
      </c>
      <c r="K68" s="8">
        <f>1000*(U68/2-D68/2)+G68</f>
        <v>2026.6777334368867</v>
      </c>
      <c r="L68" s="8">
        <f>1000*(-T68/2+D68/2)+G68</f>
        <v>-5973.3222665631138</v>
      </c>
      <c r="M68" s="8">
        <f>1000*(-U68/2-D68/2)+G68</f>
        <v>5973.3222665631138</v>
      </c>
      <c r="O68" s="14">
        <v>0.03</v>
      </c>
      <c r="P68" s="10">
        <v>3.2000000000000001E-2</v>
      </c>
      <c r="Q68" s="7">
        <f>2*PI()/P68</f>
        <v>196.34954084936206</v>
      </c>
      <c r="R68" s="15">
        <f>H68/Q68*299792458/510996</f>
        <v>3.58763145398918</v>
      </c>
      <c r="S68" s="5">
        <f>COS(Q68*D68/1000)</f>
        <v>6.1257422745431001E-17</v>
      </c>
      <c r="T68" s="16">
        <f>IF(OR(E68=2,E68=3),-1,1)*2000*ACOS(V68)/Q68</f>
        <v>3.9466445331262268</v>
      </c>
      <c r="U68" s="16">
        <f>IF(OR(E68=3,E68=4),-1,1)*2000*ACOS(W68)/Q68</f>
        <v>-3.9466445331262268</v>
      </c>
      <c r="V68" s="5">
        <f>Z68/R68</f>
        <v>0.92587140583893079</v>
      </c>
      <c r="W68" s="5">
        <f>Z68/R68</f>
        <v>0.92587140583893079</v>
      </c>
      <c r="X68" s="17">
        <f>Z68*SQRT(1-COS(Q68*D68/1000))/SQRT(2)</f>
        <v>2.3487862557074024</v>
      </c>
      <c r="Y68" s="17">
        <f>Z68*SQRT(1+COS(Q68*D68/1000))/SQRT(2)</f>
        <v>2.3487862557074024</v>
      </c>
      <c r="Z68" s="6">
        <f>SQRT(2*(O68/(F68*P68)*(1+C68^2/2)-1))</f>
        <v>3.3216853779369293</v>
      </c>
      <c r="AD68">
        <v>1</v>
      </c>
    </row>
    <row r="69" spans="1:30" x14ac:dyDescent="0.25">
      <c r="A69" s="1">
        <f>SUM($AD$4:AD69)</f>
        <v>66</v>
      </c>
      <c r="B69" s="18" t="s">
        <v>32</v>
      </c>
      <c r="C69" s="13">
        <v>3.47</v>
      </c>
      <c r="D69" s="9">
        <v>-8</v>
      </c>
      <c r="E69" s="10">
        <v>4</v>
      </c>
      <c r="F69" s="11">
        <v>1</v>
      </c>
      <c r="G69" s="12">
        <v>0</v>
      </c>
      <c r="H69" s="9">
        <v>1.2007000000000001</v>
      </c>
      <c r="I69" s="14">
        <v>3.47</v>
      </c>
      <c r="J69" s="8">
        <f t="shared" ref="J69:J71" si="209">1000*(T69/2+D69/2)+G69</f>
        <v>-2101.1807188086673</v>
      </c>
      <c r="K69" s="8">
        <f t="shared" ref="K69:K71" si="210">1000*(U69/2-D69/2)+G69</f>
        <v>2101.1807188086673</v>
      </c>
      <c r="L69" s="8">
        <f t="shared" ref="L69:L71" si="211">1000*(-T69/2+D69/2)+G69</f>
        <v>-5898.8192811913332</v>
      </c>
      <c r="M69" s="8">
        <f t="shared" ref="M69:M71" si="212">1000*(-U69/2-D69/2)+G69</f>
        <v>5898.8192811913332</v>
      </c>
      <c r="O69" s="14">
        <v>0.03</v>
      </c>
      <c r="P69" s="10">
        <v>3.2000000000000001E-2</v>
      </c>
      <c r="Q69" s="7">
        <f t="shared" ref="Q69:Q158" si="213">2*PI()/P69</f>
        <v>196.34954084936206</v>
      </c>
      <c r="R69" s="15">
        <f t="shared" ref="R69:R71" si="214">H69/Q69*299792458/510996</f>
        <v>3.58763145398918</v>
      </c>
      <c r="S69" s="5">
        <f t="shared" ref="S69:S71" si="215">COS(Q69*D69/1000)</f>
        <v>6.1257422745431001E-17</v>
      </c>
      <c r="T69" s="16">
        <f t="shared" ref="T69:T71" si="216">IF(OR(E69=2,E69=3),-1,1)*2000*ACOS(V69)/Q69</f>
        <v>3.7976385623826658</v>
      </c>
      <c r="U69" s="16">
        <f t="shared" ref="U69:U71" si="217">IF(OR(E69=3,E69=4),-1,1)*2000*ACOS(W69)/Q69</f>
        <v>-3.7976385623826658</v>
      </c>
      <c r="V69" s="5">
        <f t="shared" ref="V69:V71" si="218">Z69/R69</f>
        <v>0.93129940623973395</v>
      </c>
      <c r="W69" s="5">
        <f t="shared" ref="W69:W71" si="219">Z69/R69</f>
        <v>0.93129940623973395</v>
      </c>
      <c r="X69" s="17">
        <f t="shared" ref="X69:X71" si="220">Z69*SQRT(1-COS(Q69*D69/1000))/SQRT(2)</f>
        <v>2.362556216262377</v>
      </c>
      <c r="Y69" s="17">
        <f t="shared" ref="Y69:Y71" si="221">Z69*SQRT(1+COS(Q69*D69/1000))/SQRT(2)</f>
        <v>2.362556216262377</v>
      </c>
      <c r="Z69" s="6">
        <f t="shared" ref="Z69:Z71" si="222">SQRT(2*(O69/(F69*P69)*(1+C69^2/2)-1))</f>
        <v>3.3411590429071167</v>
      </c>
      <c r="AD69">
        <v>1</v>
      </c>
    </row>
    <row r="70" spans="1:30" x14ac:dyDescent="0.25">
      <c r="A70" s="1">
        <f>SUM($AD$4:AD70)</f>
        <v>67</v>
      </c>
      <c r="B70" s="18" t="s">
        <v>32</v>
      </c>
      <c r="C70" s="13">
        <v>3.49</v>
      </c>
      <c r="D70" s="9">
        <v>-8</v>
      </c>
      <c r="E70" s="10">
        <v>4</v>
      </c>
      <c r="F70" s="11">
        <v>1</v>
      </c>
      <c r="G70" s="12">
        <v>0</v>
      </c>
      <c r="H70" s="9">
        <v>1.2007000000000001</v>
      </c>
      <c r="I70" s="14">
        <v>3.47</v>
      </c>
      <c r="J70" s="8">
        <f t="shared" si="209"/>
        <v>-2178.5758600693875</v>
      </c>
      <c r="K70" s="8">
        <f t="shared" si="210"/>
        <v>2178.5758600693875</v>
      </c>
      <c r="L70" s="8">
        <f t="shared" si="211"/>
        <v>-5821.424139930612</v>
      </c>
      <c r="M70" s="8">
        <f t="shared" si="212"/>
        <v>5821.424139930612</v>
      </c>
      <c r="O70" s="14">
        <v>0.03</v>
      </c>
      <c r="P70" s="10">
        <v>3.2000000000000001E-2</v>
      </c>
      <c r="Q70" s="7">
        <f t="shared" si="213"/>
        <v>196.34954084936206</v>
      </c>
      <c r="R70" s="15">
        <f t="shared" si="214"/>
        <v>3.58763145398918</v>
      </c>
      <c r="S70" s="5">
        <f t="shared" si="215"/>
        <v>6.1257422745431001E-17</v>
      </c>
      <c r="T70" s="16">
        <f t="shared" si="216"/>
        <v>3.6428482798612252</v>
      </c>
      <c r="U70" s="16">
        <f t="shared" si="217"/>
        <v>-3.6428482798612252</v>
      </c>
      <c r="V70" s="5">
        <f t="shared" si="218"/>
        <v>0.93672705632709363</v>
      </c>
      <c r="W70" s="5">
        <f t="shared" si="219"/>
        <v>0.93672705632709363</v>
      </c>
      <c r="X70" s="17">
        <f t="shared" si="220"/>
        <v>2.3763252881287107</v>
      </c>
      <c r="Y70" s="17">
        <f t="shared" si="221"/>
        <v>2.3763252881287107</v>
      </c>
      <c r="Z70" s="6">
        <f t="shared" si="222"/>
        <v>3.3606314510817756</v>
      </c>
      <c r="AD70">
        <v>1</v>
      </c>
    </row>
    <row r="71" spans="1:30" x14ac:dyDescent="0.25">
      <c r="A71" s="1">
        <f>SUM($AD$4:AD71)</f>
        <v>68</v>
      </c>
      <c r="B71" s="18" t="s">
        <v>32</v>
      </c>
      <c r="C71" s="13">
        <v>3.51</v>
      </c>
      <c r="D71" s="9">
        <v>-8</v>
      </c>
      <c r="E71" s="10">
        <v>4</v>
      </c>
      <c r="F71" s="11">
        <v>1</v>
      </c>
      <c r="G71" s="12">
        <v>0</v>
      </c>
      <c r="H71" s="9">
        <v>1.2007000000000001</v>
      </c>
      <c r="I71" s="14">
        <v>3.47</v>
      </c>
      <c r="J71" s="8">
        <f t="shared" si="209"/>
        <v>-2259.2496914141325</v>
      </c>
      <c r="K71" s="8">
        <f t="shared" si="210"/>
        <v>2259.2496914141325</v>
      </c>
      <c r="L71" s="8">
        <f t="shared" si="211"/>
        <v>-5740.7503085858671</v>
      </c>
      <c r="M71" s="8">
        <f t="shared" si="212"/>
        <v>5740.7503085858671</v>
      </c>
      <c r="O71" s="14">
        <v>0.03</v>
      </c>
      <c r="P71" s="10">
        <v>3.2000000000000001E-2</v>
      </c>
      <c r="Q71" s="7">
        <f t="shared" si="213"/>
        <v>196.34954084936206</v>
      </c>
      <c r="R71" s="15">
        <f t="shared" si="214"/>
        <v>3.58763145398918</v>
      </c>
      <c r="S71" s="5">
        <f t="shared" si="215"/>
        <v>6.1257422745431001E-17</v>
      </c>
      <c r="T71" s="16">
        <f t="shared" si="216"/>
        <v>3.4815006171717342</v>
      </c>
      <c r="U71" s="16">
        <f t="shared" si="217"/>
        <v>-3.4815006171717342</v>
      </c>
      <c r="V71" s="5">
        <f t="shared" si="218"/>
        <v>0.94215436215536419</v>
      </c>
      <c r="W71" s="5">
        <f t="shared" si="219"/>
        <v>0.94215436215536419</v>
      </c>
      <c r="X71" s="17">
        <f t="shared" si="220"/>
        <v>2.3900934866653225</v>
      </c>
      <c r="Y71" s="17">
        <f t="shared" si="221"/>
        <v>2.3900934866653225</v>
      </c>
      <c r="Z71" s="6">
        <f t="shared" si="222"/>
        <v>3.3801026241816978</v>
      </c>
      <c r="AD71">
        <v>1</v>
      </c>
    </row>
    <row r="72" spans="1:30" x14ac:dyDescent="0.25">
      <c r="A72" s="1">
        <f>SUM($AD$4:AD72)</f>
        <v>69</v>
      </c>
      <c r="B72" s="18" t="s">
        <v>32</v>
      </c>
      <c r="C72" s="13">
        <v>3.45</v>
      </c>
      <c r="D72" s="9">
        <v>0</v>
      </c>
      <c r="E72" s="10">
        <v>4</v>
      </c>
      <c r="F72" s="11">
        <v>1</v>
      </c>
      <c r="G72" s="12">
        <v>0</v>
      </c>
      <c r="H72" s="9">
        <v>1.2007000000000001</v>
      </c>
      <c r="I72" s="14">
        <v>3.47</v>
      </c>
      <c r="J72" s="8">
        <f>1000*(T72/2+D72/2)+G72</f>
        <v>1973.3222665631133</v>
      </c>
      <c r="K72" s="8">
        <f>1000*(U72/2-D72/2)+G72</f>
        <v>-1973.3222665631133</v>
      </c>
      <c r="L72" s="8">
        <f>1000*(-T72/2+D72/2)+G72</f>
        <v>-1973.3222665631133</v>
      </c>
      <c r="M72" s="8">
        <f>1000*(-U72/2-D72/2)+G72</f>
        <v>1973.3222665631133</v>
      </c>
      <c r="O72" s="14">
        <v>0.03</v>
      </c>
      <c r="P72" s="10">
        <v>3.2000000000000001E-2</v>
      </c>
      <c r="Q72" s="7">
        <f>2*PI()/P72</f>
        <v>196.34954084936206</v>
      </c>
      <c r="R72" s="15">
        <f>H72/Q72*299792458/510996</f>
        <v>3.58763145398918</v>
      </c>
      <c r="S72" s="5">
        <f>COS(Q72*D72/1000)</f>
        <v>1</v>
      </c>
      <c r="T72" s="16">
        <f>IF(OR(E72=2,E72=3),-1,1)*2000*ACOS(V72)/Q72</f>
        <v>3.9466445331262268</v>
      </c>
      <c r="U72" s="16">
        <f>IF(OR(E72=3,E72=4),-1,1)*2000*ACOS(W72)/Q72</f>
        <v>-3.9466445331262268</v>
      </c>
      <c r="V72" s="5">
        <f>Z72/R72</f>
        <v>0.92587140583893079</v>
      </c>
      <c r="W72" s="5">
        <f>Z72/R72</f>
        <v>0.92587140583893079</v>
      </c>
      <c r="X72" s="17">
        <f>Z72*SQRT(1-COS(Q72*D72/1000))/SQRT(2)</f>
        <v>0</v>
      </c>
      <c r="Y72" s="17">
        <f>Z72*SQRT(1+COS(Q72*D72/1000))/SQRT(2)</f>
        <v>3.3216853779369293</v>
      </c>
      <c r="Z72" s="6">
        <f>SQRT(2*(O72/(F72*P72)*(1+C72^2/2)-1))</f>
        <v>3.3216853779369293</v>
      </c>
      <c r="AD72">
        <v>1</v>
      </c>
    </row>
    <row r="73" spans="1:30" x14ac:dyDescent="0.25">
      <c r="A73" s="1">
        <f>SUM($AD$4:AD73)</f>
        <v>70</v>
      </c>
      <c r="B73" s="18" t="s">
        <v>32</v>
      </c>
      <c r="C73" s="13">
        <v>3.47</v>
      </c>
      <c r="D73" s="9">
        <v>0</v>
      </c>
      <c r="E73" s="10">
        <v>4</v>
      </c>
      <c r="F73" s="11">
        <v>1</v>
      </c>
      <c r="G73" s="12">
        <v>0</v>
      </c>
      <c r="H73" s="9">
        <v>1.2007000000000001</v>
      </c>
      <c r="I73" s="14">
        <v>3.47</v>
      </c>
      <c r="J73" s="8">
        <f t="shared" ref="J73:J75" si="223">1000*(T73/2+D73/2)+G73</f>
        <v>1898.8192811913329</v>
      </c>
      <c r="K73" s="8">
        <f t="shared" ref="K73:K75" si="224">1000*(U73/2-D73/2)+G73</f>
        <v>-1898.8192811913329</v>
      </c>
      <c r="L73" s="8">
        <f t="shared" ref="L73:L75" si="225">1000*(-T73/2+D73/2)+G73</f>
        <v>-1898.8192811913329</v>
      </c>
      <c r="M73" s="8">
        <f t="shared" ref="M73:M75" si="226">1000*(-U73/2-D73/2)+G73</f>
        <v>1898.8192811913329</v>
      </c>
      <c r="O73" s="14">
        <v>0.03</v>
      </c>
      <c r="P73" s="10">
        <v>3.2000000000000001E-2</v>
      </c>
      <c r="Q73" s="7">
        <f t="shared" si="213"/>
        <v>196.34954084936206</v>
      </c>
      <c r="R73" s="15">
        <f t="shared" ref="R73:R75" si="227">H73/Q73*299792458/510996</f>
        <v>3.58763145398918</v>
      </c>
      <c r="S73" s="5">
        <f t="shared" ref="S73:S75" si="228">COS(Q73*D73/1000)</f>
        <v>1</v>
      </c>
      <c r="T73" s="16">
        <f t="shared" ref="T73:T75" si="229">IF(OR(E73=2,E73=3),-1,1)*2000*ACOS(V73)/Q73</f>
        <v>3.7976385623826658</v>
      </c>
      <c r="U73" s="16">
        <f t="shared" ref="U73:U75" si="230">IF(OR(E73=3,E73=4),-1,1)*2000*ACOS(W73)/Q73</f>
        <v>-3.7976385623826658</v>
      </c>
      <c r="V73" s="5">
        <f t="shared" ref="V73:V75" si="231">Z73/R73</f>
        <v>0.93129940623973395</v>
      </c>
      <c r="W73" s="5">
        <f t="shared" ref="W73:W75" si="232">Z73/R73</f>
        <v>0.93129940623973395</v>
      </c>
      <c r="X73" s="17">
        <f t="shared" ref="X73:X75" si="233">Z73*SQRT(1-COS(Q73*D73/1000))/SQRT(2)</f>
        <v>0</v>
      </c>
      <c r="Y73" s="17">
        <f t="shared" ref="Y73:Y75" si="234">Z73*SQRT(1+COS(Q73*D73/1000))/SQRT(2)</f>
        <v>3.3411590429071167</v>
      </c>
      <c r="Z73" s="6">
        <f t="shared" ref="Z73:Z75" si="235">SQRT(2*(O73/(F73*P73)*(1+C73^2/2)-1))</f>
        <v>3.3411590429071167</v>
      </c>
      <c r="AD73">
        <v>1</v>
      </c>
    </row>
    <row r="74" spans="1:30" x14ac:dyDescent="0.25">
      <c r="A74" s="1">
        <f>SUM($AD$4:AD74)</f>
        <v>71</v>
      </c>
      <c r="B74" s="18" t="s">
        <v>32</v>
      </c>
      <c r="C74" s="13">
        <v>3.49</v>
      </c>
      <c r="D74" s="9">
        <v>0</v>
      </c>
      <c r="E74" s="10">
        <v>4</v>
      </c>
      <c r="F74" s="11">
        <v>1</v>
      </c>
      <c r="G74" s="12">
        <v>0</v>
      </c>
      <c r="H74" s="9">
        <v>1.2007000000000001</v>
      </c>
      <c r="I74" s="14">
        <v>3.47</v>
      </c>
      <c r="J74" s="8">
        <f t="shared" si="223"/>
        <v>1821.4241399306127</v>
      </c>
      <c r="K74" s="8">
        <f t="shared" si="224"/>
        <v>-1821.4241399306127</v>
      </c>
      <c r="L74" s="8">
        <f t="shared" si="225"/>
        <v>-1821.4241399306127</v>
      </c>
      <c r="M74" s="8">
        <f t="shared" si="226"/>
        <v>1821.4241399306127</v>
      </c>
      <c r="O74" s="14">
        <v>0.03</v>
      </c>
      <c r="P74" s="10">
        <v>3.2000000000000001E-2</v>
      </c>
      <c r="Q74" s="7">
        <f t="shared" si="213"/>
        <v>196.34954084936206</v>
      </c>
      <c r="R74" s="15">
        <f t="shared" si="227"/>
        <v>3.58763145398918</v>
      </c>
      <c r="S74" s="5">
        <f t="shared" si="228"/>
        <v>1</v>
      </c>
      <c r="T74" s="16">
        <f t="shared" si="229"/>
        <v>3.6428482798612252</v>
      </c>
      <c r="U74" s="16">
        <f t="shared" si="230"/>
        <v>-3.6428482798612252</v>
      </c>
      <c r="V74" s="5">
        <f t="shared" si="231"/>
        <v>0.93672705632709363</v>
      </c>
      <c r="W74" s="5">
        <f t="shared" si="232"/>
        <v>0.93672705632709363</v>
      </c>
      <c r="X74" s="17">
        <f t="shared" si="233"/>
        <v>0</v>
      </c>
      <c r="Y74" s="17">
        <f t="shared" si="234"/>
        <v>3.3606314510817756</v>
      </c>
      <c r="Z74" s="6">
        <f t="shared" si="235"/>
        <v>3.3606314510817756</v>
      </c>
      <c r="AD74">
        <v>1</v>
      </c>
    </row>
    <row r="75" spans="1:30" x14ac:dyDescent="0.25">
      <c r="A75" s="1">
        <f>SUM($AD$4:AD75)</f>
        <v>72</v>
      </c>
      <c r="B75" s="18" t="s">
        <v>32</v>
      </c>
      <c r="C75" s="13">
        <v>3.51</v>
      </c>
      <c r="D75" s="9">
        <v>0</v>
      </c>
      <c r="E75" s="10">
        <v>4</v>
      </c>
      <c r="F75" s="11">
        <v>1</v>
      </c>
      <c r="G75" s="12">
        <v>0</v>
      </c>
      <c r="H75" s="9">
        <v>1.2007000000000001</v>
      </c>
      <c r="I75" s="14">
        <v>3.47</v>
      </c>
      <c r="J75" s="8">
        <f t="shared" si="223"/>
        <v>1740.7503085858671</v>
      </c>
      <c r="K75" s="8">
        <f t="shared" si="224"/>
        <v>-1740.7503085858671</v>
      </c>
      <c r="L75" s="8">
        <f t="shared" si="225"/>
        <v>-1740.7503085858671</v>
      </c>
      <c r="M75" s="8">
        <f t="shared" si="226"/>
        <v>1740.7503085858671</v>
      </c>
      <c r="O75" s="14">
        <v>0.03</v>
      </c>
      <c r="P75" s="10">
        <v>3.2000000000000001E-2</v>
      </c>
      <c r="Q75" s="7">
        <f t="shared" si="213"/>
        <v>196.34954084936206</v>
      </c>
      <c r="R75" s="15">
        <f t="shared" si="227"/>
        <v>3.58763145398918</v>
      </c>
      <c r="S75" s="5">
        <f t="shared" si="228"/>
        <v>1</v>
      </c>
      <c r="T75" s="16">
        <f t="shared" si="229"/>
        <v>3.4815006171717342</v>
      </c>
      <c r="U75" s="16">
        <f t="shared" si="230"/>
        <v>-3.4815006171717342</v>
      </c>
      <c r="V75" s="5">
        <f t="shared" si="231"/>
        <v>0.94215436215536419</v>
      </c>
      <c r="W75" s="5">
        <f t="shared" si="232"/>
        <v>0.94215436215536419</v>
      </c>
      <c r="X75" s="17">
        <f t="shared" si="233"/>
        <v>0</v>
      </c>
      <c r="Y75" s="17">
        <f t="shared" si="234"/>
        <v>3.3801026241816978</v>
      </c>
      <c r="Z75" s="6">
        <f t="shared" si="235"/>
        <v>3.3801026241816978</v>
      </c>
      <c r="AD75">
        <v>1</v>
      </c>
    </row>
    <row r="76" spans="1:30" x14ac:dyDescent="0.25">
      <c r="A76" s="1">
        <f>SUM($AD$4:AD76)</f>
        <v>73</v>
      </c>
      <c r="B76" s="18" t="s">
        <v>32</v>
      </c>
      <c r="C76" s="13">
        <v>3.45</v>
      </c>
      <c r="D76" s="9">
        <v>8</v>
      </c>
      <c r="E76" s="10">
        <v>4</v>
      </c>
      <c r="F76" s="11">
        <v>1</v>
      </c>
      <c r="G76" s="12">
        <v>0</v>
      </c>
      <c r="H76" s="9">
        <v>1.2007000000000001</v>
      </c>
      <c r="I76" s="14">
        <v>3.47</v>
      </c>
      <c r="J76" s="8">
        <f>1000*(T76/2+D76/2)+G76</f>
        <v>5973.3222665631138</v>
      </c>
      <c r="K76" s="8">
        <f>1000*(U76/2-D76/2)+G76</f>
        <v>-5973.3222665631138</v>
      </c>
      <c r="L76" s="8">
        <f>1000*(-T76/2+D76/2)+G76</f>
        <v>2026.6777334368867</v>
      </c>
      <c r="M76" s="8">
        <f>1000*(-U76/2-D76/2)+G76</f>
        <v>-2026.6777334368867</v>
      </c>
      <c r="O76" s="14">
        <v>0.03</v>
      </c>
      <c r="P76" s="10">
        <v>3.2000000000000001E-2</v>
      </c>
      <c r="Q76" s="7">
        <f>2*PI()/P76</f>
        <v>196.34954084936206</v>
      </c>
      <c r="R76" s="15">
        <f>H76/Q76*299792458/510996</f>
        <v>3.58763145398918</v>
      </c>
      <c r="S76" s="5">
        <f>COS(Q76*D76/1000)</f>
        <v>6.1257422745431001E-17</v>
      </c>
      <c r="T76" s="16">
        <f>IF(OR(E76=2,E76=3),-1,1)*2000*ACOS(V76)/Q76</f>
        <v>3.9466445331262268</v>
      </c>
      <c r="U76" s="16">
        <f>IF(OR(E76=3,E76=4),-1,1)*2000*ACOS(W76)/Q76</f>
        <v>-3.9466445331262268</v>
      </c>
      <c r="V76" s="5">
        <f>Z76/R76</f>
        <v>0.92587140583893079</v>
      </c>
      <c r="W76" s="5">
        <f>Z76/R76</f>
        <v>0.92587140583893079</v>
      </c>
      <c r="X76" s="17">
        <f>Z76*SQRT(1-COS(Q76*D76/1000))/SQRT(2)</f>
        <v>2.3487862557074024</v>
      </c>
      <c r="Y76" s="17">
        <f>Z76*SQRT(1+COS(Q76*D76/1000))/SQRT(2)</f>
        <v>2.3487862557074024</v>
      </c>
      <c r="Z76" s="6">
        <f>SQRT(2*(O76/(F76*P76)*(1+C76^2/2)-1))</f>
        <v>3.3216853779369293</v>
      </c>
      <c r="AD76">
        <v>1</v>
      </c>
    </row>
    <row r="77" spans="1:30" x14ac:dyDescent="0.25">
      <c r="A77" s="1">
        <f>SUM($AD$4:AD77)</f>
        <v>74</v>
      </c>
      <c r="B77" s="18" t="s">
        <v>32</v>
      </c>
      <c r="C77" s="13">
        <v>3.47</v>
      </c>
      <c r="D77" s="9">
        <v>8</v>
      </c>
      <c r="E77" s="10">
        <v>4</v>
      </c>
      <c r="F77" s="11">
        <v>1</v>
      </c>
      <c r="G77" s="12">
        <v>0</v>
      </c>
      <c r="H77" s="9">
        <v>1.2007000000000001</v>
      </c>
      <c r="I77" s="14">
        <v>3.47</v>
      </c>
      <c r="J77" s="8">
        <f t="shared" ref="J77:J79" si="236">1000*(T77/2+D77/2)+G77</f>
        <v>5898.8192811913332</v>
      </c>
      <c r="K77" s="8">
        <f t="shared" ref="K77:K79" si="237">1000*(U77/2-D77/2)+G77</f>
        <v>-5898.8192811913332</v>
      </c>
      <c r="L77" s="8">
        <f t="shared" ref="L77:L79" si="238">1000*(-T77/2+D77/2)+G77</f>
        <v>2101.1807188086673</v>
      </c>
      <c r="M77" s="8">
        <f t="shared" ref="M77:M79" si="239">1000*(-U77/2-D77/2)+G77</f>
        <v>-2101.1807188086673</v>
      </c>
      <c r="O77" s="14">
        <v>0.03</v>
      </c>
      <c r="P77" s="10">
        <v>3.2000000000000001E-2</v>
      </c>
      <c r="Q77" s="7">
        <f t="shared" si="213"/>
        <v>196.34954084936206</v>
      </c>
      <c r="R77" s="15">
        <f t="shared" ref="R77:R79" si="240">H77/Q77*299792458/510996</f>
        <v>3.58763145398918</v>
      </c>
      <c r="S77" s="5">
        <f t="shared" ref="S77:S79" si="241">COS(Q77*D77/1000)</f>
        <v>6.1257422745431001E-17</v>
      </c>
      <c r="T77" s="16">
        <f t="shared" ref="T77:T79" si="242">IF(OR(E77=2,E77=3),-1,1)*2000*ACOS(V77)/Q77</f>
        <v>3.7976385623826658</v>
      </c>
      <c r="U77" s="16">
        <f t="shared" ref="U77:U79" si="243">IF(OR(E77=3,E77=4),-1,1)*2000*ACOS(W77)/Q77</f>
        <v>-3.7976385623826658</v>
      </c>
      <c r="V77" s="5">
        <f t="shared" ref="V77:V79" si="244">Z77/R77</f>
        <v>0.93129940623973395</v>
      </c>
      <c r="W77" s="5">
        <f t="shared" ref="W77:W79" si="245">Z77/R77</f>
        <v>0.93129940623973395</v>
      </c>
      <c r="X77" s="17">
        <f t="shared" ref="X77:X79" si="246">Z77*SQRT(1-COS(Q77*D77/1000))/SQRT(2)</f>
        <v>2.362556216262377</v>
      </c>
      <c r="Y77" s="17">
        <f t="shared" ref="Y77:Y79" si="247">Z77*SQRT(1+COS(Q77*D77/1000))/SQRT(2)</f>
        <v>2.362556216262377</v>
      </c>
      <c r="Z77" s="6">
        <f t="shared" ref="Z77:Z79" si="248">SQRT(2*(O77/(F77*P77)*(1+C77^2/2)-1))</f>
        <v>3.3411590429071167</v>
      </c>
      <c r="AD77">
        <v>1</v>
      </c>
    </row>
    <row r="78" spans="1:30" x14ac:dyDescent="0.25">
      <c r="A78" s="1">
        <f>SUM($AD$4:AD78)</f>
        <v>75</v>
      </c>
      <c r="B78" s="18" t="s">
        <v>32</v>
      </c>
      <c r="C78" s="13">
        <v>3.49</v>
      </c>
      <c r="D78" s="9">
        <v>8</v>
      </c>
      <c r="E78" s="10">
        <v>4</v>
      </c>
      <c r="F78" s="11">
        <v>1</v>
      </c>
      <c r="G78" s="12">
        <v>0</v>
      </c>
      <c r="H78" s="9">
        <v>1.2007000000000001</v>
      </c>
      <c r="I78" s="14">
        <v>3.47</v>
      </c>
      <c r="J78" s="8">
        <f t="shared" si="236"/>
        <v>5821.424139930612</v>
      </c>
      <c r="K78" s="8">
        <f t="shared" si="237"/>
        <v>-5821.424139930612</v>
      </c>
      <c r="L78" s="8">
        <f t="shared" si="238"/>
        <v>2178.5758600693875</v>
      </c>
      <c r="M78" s="8">
        <f t="shared" si="239"/>
        <v>-2178.5758600693875</v>
      </c>
      <c r="O78" s="14">
        <v>0.03</v>
      </c>
      <c r="P78" s="10">
        <v>3.2000000000000001E-2</v>
      </c>
      <c r="Q78" s="7">
        <f t="shared" si="213"/>
        <v>196.34954084936206</v>
      </c>
      <c r="R78" s="15">
        <f t="shared" si="240"/>
        <v>3.58763145398918</v>
      </c>
      <c r="S78" s="5">
        <f t="shared" si="241"/>
        <v>6.1257422745431001E-17</v>
      </c>
      <c r="T78" s="16">
        <f t="shared" si="242"/>
        <v>3.6428482798612252</v>
      </c>
      <c r="U78" s="16">
        <f t="shared" si="243"/>
        <v>-3.6428482798612252</v>
      </c>
      <c r="V78" s="5">
        <f t="shared" si="244"/>
        <v>0.93672705632709363</v>
      </c>
      <c r="W78" s="5">
        <f t="shared" si="245"/>
        <v>0.93672705632709363</v>
      </c>
      <c r="X78" s="17">
        <f t="shared" si="246"/>
        <v>2.3763252881287107</v>
      </c>
      <c r="Y78" s="17">
        <f t="shared" si="247"/>
        <v>2.3763252881287107</v>
      </c>
      <c r="Z78" s="6">
        <f t="shared" si="248"/>
        <v>3.3606314510817756</v>
      </c>
      <c r="AD78">
        <v>1</v>
      </c>
    </row>
    <row r="79" spans="1:30" x14ac:dyDescent="0.25">
      <c r="A79" s="1">
        <f>SUM($AD$4:AD79)</f>
        <v>76</v>
      </c>
      <c r="B79" s="18" t="s">
        <v>32</v>
      </c>
      <c r="C79" s="13">
        <v>3.51</v>
      </c>
      <c r="D79" s="9">
        <v>8</v>
      </c>
      <c r="E79" s="10">
        <v>4</v>
      </c>
      <c r="F79" s="11">
        <v>1</v>
      </c>
      <c r="G79" s="12">
        <v>0</v>
      </c>
      <c r="H79" s="9">
        <v>1.2007000000000001</v>
      </c>
      <c r="I79" s="14">
        <v>3.47</v>
      </c>
      <c r="J79" s="8">
        <f t="shared" si="236"/>
        <v>5740.7503085858671</v>
      </c>
      <c r="K79" s="8">
        <f t="shared" si="237"/>
        <v>-5740.7503085858671</v>
      </c>
      <c r="L79" s="8">
        <f t="shared" si="238"/>
        <v>2259.2496914141325</v>
      </c>
      <c r="M79" s="8">
        <f t="shared" si="239"/>
        <v>-2259.2496914141325</v>
      </c>
      <c r="O79" s="14">
        <v>0.03</v>
      </c>
      <c r="P79" s="10">
        <v>3.2000000000000001E-2</v>
      </c>
      <c r="Q79" s="7">
        <f t="shared" si="213"/>
        <v>196.34954084936206</v>
      </c>
      <c r="R79" s="15">
        <f t="shared" si="240"/>
        <v>3.58763145398918</v>
      </c>
      <c r="S79" s="5">
        <f t="shared" si="241"/>
        <v>6.1257422745431001E-17</v>
      </c>
      <c r="T79" s="16">
        <f t="shared" si="242"/>
        <v>3.4815006171717342</v>
      </c>
      <c r="U79" s="16">
        <f t="shared" si="243"/>
        <v>-3.4815006171717342</v>
      </c>
      <c r="V79" s="5">
        <f t="shared" si="244"/>
        <v>0.94215436215536419</v>
      </c>
      <c r="W79" s="5">
        <f t="shared" si="245"/>
        <v>0.94215436215536419</v>
      </c>
      <c r="X79" s="17">
        <f t="shared" si="246"/>
        <v>2.3900934866653225</v>
      </c>
      <c r="Y79" s="17">
        <f t="shared" si="247"/>
        <v>2.3900934866653225</v>
      </c>
      <c r="Z79" s="6">
        <f t="shared" si="248"/>
        <v>3.3801026241816978</v>
      </c>
      <c r="AD79">
        <v>1</v>
      </c>
    </row>
    <row r="80" spans="1:30" x14ac:dyDescent="0.25">
      <c r="A80" s="1">
        <f>SUM($AD$4:AD80)</f>
        <v>77</v>
      </c>
      <c r="B80" s="18" t="s">
        <v>32</v>
      </c>
      <c r="C80" s="13">
        <v>3.45</v>
      </c>
      <c r="D80" s="9">
        <v>16</v>
      </c>
      <c r="E80" s="10">
        <v>4</v>
      </c>
      <c r="F80" s="11">
        <v>1</v>
      </c>
      <c r="G80" s="12">
        <v>0</v>
      </c>
      <c r="H80" s="9">
        <v>1.2007000000000001</v>
      </c>
      <c r="I80" s="14">
        <v>3.47</v>
      </c>
      <c r="J80" s="8">
        <f>1000*(T80/2+D80/2)+G80</f>
        <v>9973.3222665631129</v>
      </c>
      <c r="K80" s="8">
        <f>1000*(U80/2-D80/2)+G80</f>
        <v>-9973.3222665631129</v>
      </c>
      <c r="L80" s="8">
        <f>1000*(-T80/2+D80/2)+G80</f>
        <v>6026.6777334368862</v>
      </c>
      <c r="M80" s="8">
        <f>1000*(-U80/2-D80/2)+G80</f>
        <v>-6026.6777334368862</v>
      </c>
      <c r="O80" s="14">
        <v>0.03</v>
      </c>
      <c r="P80" s="10">
        <v>3.2000000000000001E-2</v>
      </c>
      <c r="Q80" s="7">
        <f>2*PI()/P80</f>
        <v>196.34954084936206</v>
      </c>
      <c r="R80" s="15">
        <f>H80/Q80*299792458/510996</f>
        <v>3.58763145398918</v>
      </c>
      <c r="S80" s="5">
        <f>COS(Q80*D80/1000)</f>
        <v>-1</v>
      </c>
      <c r="T80" s="16">
        <f>IF(OR(E80=2,E80=3),-1,1)*2000*ACOS(V80)/Q80</f>
        <v>3.9466445331262268</v>
      </c>
      <c r="U80" s="16">
        <f>IF(OR(E80=3,E80=4),-1,1)*2000*ACOS(W80)/Q80</f>
        <v>-3.9466445331262268</v>
      </c>
      <c r="V80" s="5">
        <f>Z80/R80</f>
        <v>0.92587140583893079</v>
      </c>
      <c r="W80" s="5">
        <f>Z80/R80</f>
        <v>0.92587140583893079</v>
      </c>
      <c r="X80" s="17">
        <f>Z80*SQRT(1-COS(Q80*D80/1000))/SQRT(2)</f>
        <v>3.3216853779369293</v>
      </c>
      <c r="Y80" s="17">
        <f>Z80*SQRT(1+COS(Q80*D80/1000))/SQRT(2)</f>
        <v>0</v>
      </c>
      <c r="Z80" s="6">
        <f>SQRT(2*(O80/(F80*P80)*(1+C80^2/2)-1))</f>
        <v>3.3216853779369293</v>
      </c>
      <c r="AD80">
        <v>1</v>
      </c>
    </row>
    <row r="81" spans="1:30" x14ac:dyDescent="0.25">
      <c r="A81" s="1">
        <f>SUM($AD$4:AD81)</f>
        <v>78</v>
      </c>
      <c r="B81" s="18" t="s">
        <v>32</v>
      </c>
      <c r="C81" s="13">
        <v>3.47</v>
      </c>
      <c r="D81" s="9">
        <v>16</v>
      </c>
      <c r="E81" s="10">
        <v>4</v>
      </c>
      <c r="F81" s="11">
        <v>1</v>
      </c>
      <c r="G81" s="12">
        <v>0</v>
      </c>
      <c r="H81" s="9">
        <v>1.2007000000000001</v>
      </c>
      <c r="I81" s="14">
        <v>3.47</v>
      </c>
      <c r="J81" s="8">
        <f t="shared" ref="J81:J83" si="249">1000*(T81/2+D81/2)+G81</f>
        <v>9898.8192811913323</v>
      </c>
      <c r="K81" s="8">
        <f t="shared" ref="K81:K83" si="250">1000*(U81/2-D81/2)+G81</f>
        <v>-9898.8192811913323</v>
      </c>
      <c r="L81" s="8">
        <f t="shared" ref="L81:L83" si="251">1000*(-T81/2+D81/2)+G81</f>
        <v>6101.1807188086668</v>
      </c>
      <c r="M81" s="8">
        <f t="shared" ref="M81:M83" si="252">1000*(-U81/2-D81/2)+G81</f>
        <v>-6101.1807188086668</v>
      </c>
      <c r="O81" s="14">
        <v>0.03</v>
      </c>
      <c r="P81" s="10">
        <v>3.2000000000000001E-2</v>
      </c>
      <c r="Q81" s="7">
        <f t="shared" si="213"/>
        <v>196.34954084936206</v>
      </c>
      <c r="R81" s="15">
        <f t="shared" ref="R81:R83" si="253">H81/Q81*299792458/510996</f>
        <v>3.58763145398918</v>
      </c>
      <c r="S81" s="5">
        <f t="shared" ref="S81:S83" si="254">COS(Q81*D81/1000)</f>
        <v>-1</v>
      </c>
      <c r="T81" s="16">
        <f t="shared" ref="T81:T83" si="255">IF(OR(E81=2,E81=3),-1,1)*2000*ACOS(V81)/Q81</f>
        <v>3.7976385623826658</v>
      </c>
      <c r="U81" s="16">
        <f t="shared" ref="U81:U83" si="256">IF(OR(E81=3,E81=4),-1,1)*2000*ACOS(W81)/Q81</f>
        <v>-3.7976385623826658</v>
      </c>
      <c r="V81" s="5">
        <f t="shared" ref="V81:V83" si="257">Z81/R81</f>
        <v>0.93129940623973395</v>
      </c>
      <c r="W81" s="5">
        <f t="shared" ref="W81:W83" si="258">Z81/R81</f>
        <v>0.93129940623973395</v>
      </c>
      <c r="X81" s="17">
        <f t="shared" ref="X81:X83" si="259">Z81*SQRT(1-COS(Q81*D81/1000))/SQRT(2)</f>
        <v>3.3411590429071167</v>
      </c>
      <c r="Y81" s="17">
        <f t="shared" ref="Y81:Y83" si="260">Z81*SQRT(1+COS(Q81*D81/1000))/SQRT(2)</f>
        <v>0</v>
      </c>
      <c r="Z81" s="6">
        <f t="shared" ref="Z81:Z83" si="261">SQRT(2*(O81/(F81*P81)*(1+C81^2/2)-1))</f>
        <v>3.3411590429071167</v>
      </c>
      <c r="AD81">
        <v>1</v>
      </c>
    </row>
    <row r="82" spans="1:30" x14ac:dyDescent="0.25">
      <c r="A82" s="1">
        <f>SUM($AD$4:AD82)</f>
        <v>79</v>
      </c>
      <c r="B82" s="18" t="s">
        <v>32</v>
      </c>
      <c r="C82" s="13">
        <v>3.49</v>
      </c>
      <c r="D82" s="9">
        <v>16</v>
      </c>
      <c r="E82" s="10">
        <v>4</v>
      </c>
      <c r="F82" s="11">
        <v>1</v>
      </c>
      <c r="G82" s="12">
        <v>0</v>
      </c>
      <c r="H82" s="9">
        <v>1.2007000000000001</v>
      </c>
      <c r="I82" s="14">
        <v>3.47</v>
      </c>
      <c r="J82" s="8">
        <f t="shared" si="249"/>
        <v>9821.4241399306138</v>
      </c>
      <c r="K82" s="8">
        <f t="shared" si="250"/>
        <v>-9821.4241399306138</v>
      </c>
      <c r="L82" s="8">
        <f t="shared" si="251"/>
        <v>6178.575860069388</v>
      </c>
      <c r="M82" s="8">
        <f t="shared" si="252"/>
        <v>-6178.575860069388</v>
      </c>
      <c r="O82" s="14">
        <v>0.03</v>
      </c>
      <c r="P82" s="10">
        <v>3.2000000000000001E-2</v>
      </c>
      <c r="Q82" s="7">
        <f t="shared" si="213"/>
        <v>196.34954084936206</v>
      </c>
      <c r="R82" s="15">
        <f t="shared" si="253"/>
        <v>3.58763145398918</v>
      </c>
      <c r="S82" s="5">
        <f t="shared" si="254"/>
        <v>-1</v>
      </c>
      <c r="T82" s="16">
        <f t="shared" si="255"/>
        <v>3.6428482798612252</v>
      </c>
      <c r="U82" s="16">
        <f t="shared" si="256"/>
        <v>-3.6428482798612252</v>
      </c>
      <c r="V82" s="5">
        <f t="shared" si="257"/>
        <v>0.93672705632709363</v>
      </c>
      <c r="W82" s="5">
        <f t="shared" si="258"/>
        <v>0.93672705632709363</v>
      </c>
      <c r="X82" s="17">
        <f t="shared" si="259"/>
        <v>3.3606314510817756</v>
      </c>
      <c r="Y82" s="17">
        <f t="shared" si="260"/>
        <v>0</v>
      </c>
      <c r="Z82" s="6">
        <f t="shared" si="261"/>
        <v>3.3606314510817756</v>
      </c>
      <c r="AD82">
        <v>1</v>
      </c>
    </row>
    <row r="83" spans="1:30" x14ac:dyDescent="0.25">
      <c r="A83" s="1">
        <f>SUM($AD$4:AD83)</f>
        <v>80</v>
      </c>
      <c r="B83" s="18" t="s">
        <v>32</v>
      </c>
      <c r="C83" s="13">
        <v>3.51</v>
      </c>
      <c r="D83" s="9">
        <v>16</v>
      </c>
      <c r="E83" s="10">
        <v>4</v>
      </c>
      <c r="F83" s="11">
        <v>1</v>
      </c>
      <c r="G83" s="12">
        <v>0</v>
      </c>
      <c r="H83" s="9">
        <v>1.2007000000000001</v>
      </c>
      <c r="I83" s="14">
        <v>3.47</v>
      </c>
      <c r="J83" s="8">
        <f t="shared" si="249"/>
        <v>9740.7503085858662</v>
      </c>
      <c r="K83" s="8">
        <f t="shared" si="250"/>
        <v>-9740.7503085858662</v>
      </c>
      <c r="L83" s="8">
        <f t="shared" si="251"/>
        <v>6259.2496914141329</v>
      </c>
      <c r="M83" s="8">
        <f t="shared" si="252"/>
        <v>-6259.2496914141329</v>
      </c>
      <c r="O83" s="14">
        <v>0.03</v>
      </c>
      <c r="P83" s="10">
        <v>3.2000000000000001E-2</v>
      </c>
      <c r="Q83" s="7">
        <f t="shared" si="213"/>
        <v>196.34954084936206</v>
      </c>
      <c r="R83" s="15">
        <f t="shared" si="253"/>
        <v>3.58763145398918</v>
      </c>
      <c r="S83" s="5">
        <f t="shared" si="254"/>
        <v>-1</v>
      </c>
      <c r="T83" s="16">
        <f t="shared" si="255"/>
        <v>3.4815006171717342</v>
      </c>
      <c r="U83" s="16">
        <f t="shared" si="256"/>
        <v>-3.4815006171717342</v>
      </c>
      <c r="V83" s="5">
        <f t="shared" si="257"/>
        <v>0.94215436215536419</v>
      </c>
      <c r="W83" s="5">
        <f t="shared" si="258"/>
        <v>0.94215436215536419</v>
      </c>
      <c r="X83" s="17">
        <f t="shared" si="259"/>
        <v>3.3801026241816978</v>
      </c>
      <c r="Y83" s="17">
        <f t="shared" si="260"/>
        <v>0</v>
      </c>
      <c r="Z83" s="6">
        <f t="shared" si="261"/>
        <v>3.3801026241816978</v>
      </c>
      <c r="AD83">
        <v>1</v>
      </c>
    </row>
    <row r="84" spans="1:30" x14ac:dyDescent="0.25">
      <c r="A84" s="1">
        <f>SUM($AD$4:AD84)</f>
        <v>81</v>
      </c>
      <c r="B84" s="18" t="s">
        <v>33</v>
      </c>
      <c r="C84" s="13">
        <v>3.46</v>
      </c>
      <c r="D84" s="9">
        <v>-30</v>
      </c>
      <c r="E84" s="10">
        <v>2</v>
      </c>
      <c r="F84" s="11">
        <v>1</v>
      </c>
      <c r="G84" s="12">
        <v>0</v>
      </c>
      <c r="H84" s="9">
        <v>1.2007000000000001</v>
      </c>
      <c r="I84" s="14">
        <v>3.47</v>
      </c>
      <c r="J84" s="8">
        <f t="shared" ref="J84" si="262">1000*(T84/2+D84/2)+G84</f>
        <v>-16936.411079637204</v>
      </c>
      <c r="K84" s="8">
        <f t="shared" ref="K84" si="263">1000*(U84/2-D84/2)+G84</f>
        <v>16936.411079637204</v>
      </c>
      <c r="L84" s="8">
        <f t="shared" ref="L84" si="264">1000*(-T84/2+D84/2)+G84</f>
        <v>-13063.588920362798</v>
      </c>
      <c r="M84" s="8">
        <f t="shared" ref="M84" si="265">1000*(-U84/2-D84/2)+G84</f>
        <v>13063.588920362798</v>
      </c>
      <c r="O84" s="14">
        <v>0.03</v>
      </c>
      <c r="P84" s="10">
        <v>3.2000000000000001E-2</v>
      </c>
      <c r="Q84" s="7">
        <f t="shared" si="213"/>
        <v>196.34954084936206</v>
      </c>
      <c r="R84" s="15">
        <f t="shared" ref="R84" si="266">H84/Q84*299792458/510996</f>
        <v>3.58763145398918</v>
      </c>
      <c r="S84" s="5">
        <f t="shared" ref="S84" si="267">COS(Q84*D84/1000)</f>
        <v>0.92387953251128652</v>
      </c>
      <c r="T84" s="16">
        <f t="shared" ref="T84" si="268">IF(OR(E84=2,E84=3),-1,1)*2000*ACOS(V84)/Q84</f>
        <v>-3.8728221592744072</v>
      </c>
      <c r="U84" s="16">
        <f t="shared" ref="U84" si="269">IF(OR(E84=3,E84=4),-1,1)*2000*ACOS(W84)/Q84</f>
        <v>3.8728221592744072</v>
      </c>
      <c r="V84" s="5">
        <f t="shared" ref="V84" si="270">Z84/R84</f>
        <v>0.92858545021245475</v>
      </c>
      <c r="W84" s="5">
        <f t="shared" ref="W84" si="271">Z84/R84</f>
        <v>0.92858545021245475</v>
      </c>
      <c r="X84" s="17">
        <f t="shared" ref="X84" si="272">Z84*SQRT(1-COS(Q84*D84/1000))/SQRT(2)</f>
        <v>0.64992826272022142</v>
      </c>
      <c r="Y84" s="17">
        <f t="shared" ref="Y84" si="273">Z84*SQRT(1+COS(Q84*D84/1000))/SQRT(2)</f>
        <v>3.2674100222221076</v>
      </c>
      <c r="Z84" s="6">
        <f t="shared" ref="Z84" si="274">SQRT(2*(O84/(F84*P84)*(1+C84^2/2)-1))</f>
        <v>3.3314223688989064</v>
      </c>
      <c r="AD84">
        <v>1</v>
      </c>
    </row>
    <row r="85" spans="1:30" x14ac:dyDescent="0.25">
      <c r="A85" s="1">
        <f>SUM($AD$4:AD85)</f>
        <v>82</v>
      </c>
      <c r="B85" s="18" t="s">
        <v>33</v>
      </c>
      <c r="C85" s="13">
        <v>3.46</v>
      </c>
      <c r="D85" s="9">
        <v>-18</v>
      </c>
      <c r="E85" s="10">
        <v>2</v>
      </c>
      <c r="F85" s="11">
        <v>1</v>
      </c>
      <c r="G85" s="12">
        <v>0</v>
      </c>
      <c r="H85" s="9">
        <v>1.2007000000000001</v>
      </c>
      <c r="I85" s="14">
        <v>3.47</v>
      </c>
      <c r="J85" s="8">
        <f t="shared" ref="J85:J104" si="275">1000*(T85/2+D85/2)+G85</f>
        <v>-10936.411079637202</v>
      </c>
      <c r="K85" s="8">
        <f t="shared" ref="K85:K104" si="276">1000*(U85/2-D85/2)+G85</f>
        <v>10936.411079637202</v>
      </c>
      <c r="L85" s="8">
        <f t="shared" ref="L85:L104" si="277">1000*(-T85/2+D85/2)+G85</f>
        <v>-7063.5889203627967</v>
      </c>
      <c r="M85" s="8">
        <f t="shared" ref="M85:M104" si="278">1000*(-U85/2-D85/2)+G85</f>
        <v>7063.5889203627967</v>
      </c>
      <c r="O85" s="14">
        <v>0.03</v>
      </c>
      <c r="P85" s="10">
        <v>3.2000000000000001E-2</v>
      </c>
      <c r="Q85" s="7">
        <f t="shared" si="213"/>
        <v>196.34954084936206</v>
      </c>
      <c r="R85" s="15">
        <f t="shared" ref="R85:R104" si="279">H85/Q85*299792458/510996</f>
        <v>3.58763145398918</v>
      </c>
      <c r="S85" s="5">
        <f t="shared" ref="S85:S104" si="280">COS(Q85*D85/1000)</f>
        <v>-0.92387953251128696</v>
      </c>
      <c r="T85" s="16">
        <f t="shared" ref="T85:T104" si="281">IF(OR(E85=2,E85=3),-1,1)*2000*ACOS(V85)/Q85</f>
        <v>-3.8728221592744072</v>
      </c>
      <c r="U85" s="16">
        <f t="shared" ref="U85:U104" si="282">IF(OR(E85=3,E85=4),-1,1)*2000*ACOS(W85)/Q85</f>
        <v>3.8728221592744072</v>
      </c>
      <c r="V85" s="5">
        <f t="shared" ref="V85:V104" si="283">Z85/R85</f>
        <v>0.92858545021245475</v>
      </c>
      <c r="W85" s="5">
        <f t="shared" ref="W85:W104" si="284">Z85/R85</f>
        <v>0.92858545021245475</v>
      </c>
      <c r="X85" s="17">
        <f t="shared" ref="X85:X104" si="285">Z85*SQRT(1-COS(Q85*D85/1000))/SQRT(2)</f>
        <v>3.2674100222221081</v>
      </c>
      <c r="Y85" s="17">
        <f t="shared" ref="Y85:Y104" si="286">Z85*SQRT(1+COS(Q85*D85/1000))/SQRT(2)</f>
        <v>0.64992826272021964</v>
      </c>
      <c r="Z85" s="6">
        <f t="shared" ref="Z85:Z104" si="287">SQRT(2*(O85/(F85*P85)*(1+C85^2/2)-1))</f>
        <v>3.3314223688989064</v>
      </c>
      <c r="AD85">
        <v>1</v>
      </c>
    </row>
    <row r="86" spans="1:30" x14ac:dyDescent="0.25">
      <c r="A86" s="1">
        <f>SUM($AD$4:AD86)</f>
        <v>83</v>
      </c>
      <c r="B86" s="18" t="s">
        <v>33</v>
      </c>
      <c r="C86" s="13">
        <v>3.46</v>
      </c>
      <c r="D86" s="9">
        <v>-10</v>
      </c>
      <c r="E86" s="10">
        <v>2</v>
      </c>
      <c r="F86" s="11">
        <v>1</v>
      </c>
      <c r="G86" s="12">
        <v>0</v>
      </c>
      <c r="H86" s="9">
        <v>1.2007000000000001</v>
      </c>
      <c r="I86" s="14">
        <v>3.47</v>
      </c>
      <c r="J86" s="8">
        <f t="shared" si="275"/>
        <v>-6936.4110796372033</v>
      </c>
      <c r="K86" s="8">
        <f t="shared" si="276"/>
        <v>6936.4110796372033</v>
      </c>
      <c r="L86" s="8">
        <f t="shared" si="277"/>
        <v>-3063.5889203627962</v>
      </c>
      <c r="M86" s="8">
        <f t="shared" si="278"/>
        <v>3063.5889203627962</v>
      </c>
      <c r="O86" s="14">
        <v>0.03</v>
      </c>
      <c r="P86" s="10">
        <v>3.2000000000000001E-2</v>
      </c>
      <c r="Q86" s="7">
        <f t="shared" si="213"/>
        <v>196.34954084936206</v>
      </c>
      <c r="R86" s="15">
        <f t="shared" si="279"/>
        <v>3.58763145398918</v>
      </c>
      <c r="S86" s="5">
        <f t="shared" si="280"/>
        <v>-0.3826834323650895</v>
      </c>
      <c r="T86" s="16">
        <f t="shared" si="281"/>
        <v>-3.8728221592744072</v>
      </c>
      <c r="U86" s="16">
        <f t="shared" si="282"/>
        <v>3.8728221592744072</v>
      </c>
      <c r="V86" s="5">
        <f t="shared" si="283"/>
        <v>0.92858545021245475</v>
      </c>
      <c r="W86" s="5">
        <f t="shared" si="284"/>
        <v>0.92858545021245475</v>
      </c>
      <c r="X86" s="17">
        <f t="shared" si="285"/>
        <v>2.7699764654844001</v>
      </c>
      <c r="Y86" s="17">
        <f t="shared" si="286"/>
        <v>1.850839101775881</v>
      </c>
      <c r="Z86" s="6">
        <f t="shared" si="287"/>
        <v>3.3314223688989064</v>
      </c>
      <c r="AD86">
        <v>1</v>
      </c>
    </row>
    <row r="87" spans="1:30" x14ac:dyDescent="0.25">
      <c r="A87" s="1">
        <f>SUM($AD$4:AD87)</f>
        <v>84</v>
      </c>
      <c r="B87" s="18" t="s">
        <v>33</v>
      </c>
      <c r="C87" s="13">
        <v>3.46</v>
      </c>
      <c r="D87" s="9">
        <v>-6</v>
      </c>
      <c r="E87" s="10">
        <v>2</v>
      </c>
      <c r="F87" s="11">
        <v>1</v>
      </c>
      <c r="G87" s="12">
        <v>0</v>
      </c>
      <c r="H87" s="9">
        <v>1.2007000000000001</v>
      </c>
      <c r="I87" s="14">
        <v>3.47</v>
      </c>
      <c r="J87" s="8">
        <f t="shared" si="275"/>
        <v>-4936.4110796372033</v>
      </c>
      <c r="K87" s="8">
        <f t="shared" si="276"/>
        <v>4936.4110796372033</v>
      </c>
      <c r="L87" s="8">
        <f t="shared" si="277"/>
        <v>-1063.5889203627964</v>
      </c>
      <c r="M87" s="8">
        <f t="shared" si="278"/>
        <v>1063.5889203627964</v>
      </c>
      <c r="O87" s="14">
        <v>0.03</v>
      </c>
      <c r="P87" s="10">
        <v>3.2000000000000001E-2</v>
      </c>
      <c r="Q87" s="7">
        <f t="shared" si="213"/>
        <v>196.34954084936206</v>
      </c>
      <c r="R87" s="15">
        <f t="shared" si="279"/>
        <v>3.58763145398918</v>
      </c>
      <c r="S87" s="5">
        <f t="shared" si="280"/>
        <v>0.38268343236508984</v>
      </c>
      <c r="T87" s="16">
        <f t="shared" si="281"/>
        <v>-3.8728221592744072</v>
      </c>
      <c r="U87" s="16">
        <f t="shared" si="282"/>
        <v>3.8728221592744072</v>
      </c>
      <c r="V87" s="5">
        <f t="shared" si="283"/>
        <v>0.92858545021245475</v>
      </c>
      <c r="W87" s="5">
        <f t="shared" si="284"/>
        <v>0.92858545021245475</v>
      </c>
      <c r="X87" s="17">
        <f t="shared" si="285"/>
        <v>1.8508391017758803</v>
      </c>
      <c r="Y87" s="17">
        <f t="shared" si="286"/>
        <v>2.7699764654844006</v>
      </c>
      <c r="Z87" s="6">
        <f t="shared" si="287"/>
        <v>3.3314223688989064</v>
      </c>
      <c r="AD87">
        <v>1</v>
      </c>
    </row>
    <row r="88" spans="1:30" x14ac:dyDescent="0.25">
      <c r="A88" s="1">
        <f>SUM($AD$4:AD88)</f>
        <v>85</v>
      </c>
      <c r="B88" s="18" t="s">
        <v>33</v>
      </c>
      <c r="C88" s="13">
        <v>3.46</v>
      </c>
      <c r="D88" s="9">
        <v>-2</v>
      </c>
      <c r="E88" s="10">
        <v>2</v>
      </c>
      <c r="F88" s="11">
        <v>1</v>
      </c>
      <c r="G88" s="12">
        <v>0</v>
      </c>
      <c r="H88" s="9">
        <v>1.2007000000000001</v>
      </c>
      <c r="I88" s="14">
        <v>3.47</v>
      </c>
      <c r="J88" s="8">
        <f t="shared" si="275"/>
        <v>-2936.4110796372038</v>
      </c>
      <c r="K88" s="8">
        <f t="shared" si="276"/>
        <v>2936.4110796372038</v>
      </c>
      <c r="L88" s="8">
        <f t="shared" si="277"/>
        <v>936.41107963720356</v>
      </c>
      <c r="M88" s="8">
        <f t="shared" si="278"/>
        <v>-936.41107963720356</v>
      </c>
      <c r="O88" s="14">
        <v>0.03</v>
      </c>
      <c r="P88" s="10">
        <v>3.2000000000000001E-2</v>
      </c>
      <c r="Q88" s="7">
        <f t="shared" si="213"/>
        <v>196.34954084936206</v>
      </c>
      <c r="R88" s="15">
        <f t="shared" si="279"/>
        <v>3.58763145398918</v>
      </c>
      <c r="S88" s="5">
        <f t="shared" si="280"/>
        <v>0.92387953251128674</v>
      </c>
      <c r="T88" s="16">
        <f t="shared" si="281"/>
        <v>-3.8728221592744072</v>
      </c>
      <c r="U88" s="16">
        <f t="shared" si="282"/>
        <v>3.8728221592744072</v>
      </c>
      <c r="V88" s="5">
        <f t="shared" si="283"/>
        <v>0.92858545021245475</v>
      </c>
      <c r="W88" s="5">
        <f t="shared" si="284"/>
        <v>0.92858545021245475</v>
      </c>
      <c r="X88" s="17">
        <f t="shared" si="285"/>
        <v>0.64992826272022064</v>
      </c>
      <c r="Y88" s="17">
        <f t="shared" si="286"/>
        <v>3.2674100222221081</v>
      </c>
      <c r="Z88" s="6">
        <f t="shared" si="287"/>
        <v>3.3314223688989064</v>
      </c>
      <c r="AD88">
        <v>1</v>
      </c>
    </row>
    <row r="89" spans="1:30" x14ac:dyDescent="0.25">
      <c r="A89" s="1">
        <f>SUM($AD$4:AD89)</f>
        <v>86</v>
      </c>
      <c r="B89" s="18" t="s">
        <v>33</v>
      </c>
      <c r="C89" s="13">
        <v>3.46</v>
      </c>
      <c r="D89" s="9">
        <v>2</v>
      </c>
      <c r="E89" s="10">
        <v>2</v>
      </c>
      <c r="F89" s="11">
        <v>1</v>
      </c>
      <c r="G89" s="12">
        <v>0</v>
      </c>
      <c r="H89" s="9">
        <v>1.2007000000000001</v>
      </c>
      <c r="I89" s="14">
        <v>3.47</v>
      </c>
      <c r="J89" s="8">
        <f t="shared" si="275"/>
        <v>-936.41107963720356</v>
      </c>
      <c r="K89" s="8">
        <f t="shared" si="276"/>
        <v>936.41107963720356</v>
      </c>
      <c r="L89" s="8">
        <f t="shared" si="277"/>
        <v>2936.4110796372038</v>
      </c>
      <c r="M89" s="8">
        <f t="shared" si="278"/>
        <v>-2936.4110796372038</v>
      </c>
      <c r="O89" s="14">
        <v>0.03</v>
      </c>
      <c r="P89" s="10">
        <v>3.2000000000000001E-2</v>
      </c>
      <c r="Q89" s="7">
        <f t="shared" si="213"/>
        <v>196.34954084936206</v>
      </c>
      <c r="R89" s="15">
        <f t="shared" si="279"/>
        <v>3.58763145398918</v>
      </c>
      <c r="S89" s="5">
        <f t="shared" si="280"/>
        <v>0.92387953251128674</v>
      </c>
      <c r="T89" s="16">
        <f t="shared" si="281"/>
        <v>-3.8728221592744072</v>
      </c>
      <c r="U89" s="16">
        <f t="shared" si="282"/>
        <v>3.8728221592744072</v>
      </c>
      <c r="V89" s="5">
        <f t="shared" si="283"/>
        <v>0.92858545021245475</v>
      </c>
      <c r="W89" s="5">
        <f t="shared" si="284"/>
        <v>0.92858545021245475</v>
      </c>
      <c r="X89" s="17">
        <f t="shared" si="285"/>
        <v>0.64992826272022064</v>
      </c>
      <c r="Y89" s="17">
        <f t="shared" si="286"/>
        <v>3.2674100222221081</v>
      </c>
      <c r="Z89" s="6">
        <f t="shared" si="287"/>
        <v>3.3314223688989064</v>
      </c>
      <c r="AD89">
        <v>1</v>
      </c>
    </row>
    <row r="90" spans="1:30" x14ac:dyDescent="0.25">
      <c r="A90" s="1">
        <f>SUM($AD$4:AD90)</f>
        <v>87</v>
      </c>
      <c r="B90" s="18" t="s">
        <v>33</v>
      </c>
      <c r="C90" s="13">
        <v>3.46</v>
      </c>
      <c r="D90" s="9">
        <v>6</v>
      </c>
      <c r="E90" s="10">
        <v>2</v>
      </c>
      <c r="F90" s="11">
        <v>1</v>
      </c>
      <c r="G90" s="12">
        <v>0</v>
      </c>
      <c r="H90" s="9">
        <v>1.2007000000000001</v>
      </c>
      <c r="I90" s="14">
        <v>3.47</v>
      </c>
      <c r="J90" s="8">
        <f t="shared" si="275"/>
        <v>1063.5889203627964</v>
      </c>
      <c r="K90" s="8">
        <f t="shared" si="276"/>
        <v>-1063.5889203627964</v>
      </c>
      <c r="L90" s="8">
        <f t="shared" si="277"/>
        <v>4936.4110796372033</v>
      </c>
      <c r="M90" s="8">
        <f t="shared" si="278"/>
        <v>-4936.4110796372033</v>
      </c>
      <c r="O90" s="14">
        <v>0.03</v>
      </c>
      <c r="P90" s="10">
        <v>3.2000000000000001E-2</v>
      </c>
      <c r="Q90" s="7">
        <f t="shared" si="213"/>
        <v>196.34954084936206</v>
      </c>
      <c r="R90" s="15">
        <f t="shared" si="279"/>
        <v>3.58763145398918</v>
      </c>
      <c r="S90" s="5">
        <f t="shared" si="280"/>
        <v>0.38268343236508984</v>
      </c>
      <c r="T90" s="16">
        <f t="shared" si="281"/>
        <v>-3.8728221592744072</v>
      </c>
      <c r="U90" s="16">
        <f t="shared" si="282"/>
        <v>3.8728221592744072</v>
      </c>
      <c r="V90" s="5">
        <f t="shared" si="283"/>
        <v>0.92858545021245475</v>
      </c>
      <c r="W90" s="5">
        <f t="shared" si="284"/>
        <v>0.92858545021245475</v>
      </c>
      <c r="X90" s="17">
        <f t="shared" si="285"/>
        <v>1.8508391017758803</v>
      </c>
      <c r="Y90" s="17">
        <f t="shared" si="286"/>
        <v>2.7699764654844006</v>
      </c>
      <c r="Z90" s="6">
        <f t="shared" si="287"/>
        <v>3.3314223688989064</v>
      </c>
      <c r="AD90">
        <v>1</v>
      </c>
    </row>
    <row r="91" spans="1:30" x14ac:dyDescent="0.25">
      <c r="A91" s="1">
        <f>SUM($AD$4:AD91)</f>
        <v>88</v>
      </c>
      <c r="B91" s="18" t="s">
        <v>33</v>
      </c>
      <c r="C91" s="13">
        <v>3.46</v>
      </c>
      <c r="D91" s="9">
        <v>8</v>
      </c>
      <c r="E91" s="10">
        <v>2</v>
      </c>
      <c r="F91" s="11">
        <v>1</v>
      </c>
      <c r="G91" s="12">
        <v>0</v>
      </c>
      <c r="H91" s="9">
        <v>1.2007000000000001</v>
      </c>
      <c r="I91" s="14">
        <v>3.47</v>
      </c>
      <c r="J91" s="8">
        <f t="shared" si="275"/>
        <v>2063.5889203627962</v>
      </c>
      <c r="K91" s="8">
        <f t="shared" si="276"/>
        <v>-2063.5889203627962</v>
      </c>
      <c r="L91" s="8">
        <f t="shared" si="277"/>
        <v>5936.4110796372033</v>
      </c>
      <c r="M91" s="8">
        <f t="shared" si="278"/>
        <v>-5936.4110796372033</v>
      </c>
      <c r="O91" s="14">
        <v>0.03</v>
      </c>
      <c r="P91" s="10">
        <v>3.2000000000000001E-2</v>
      </c>
      <c r="Q91" s="7">
        <f t="shared" si="213"/>
        <v>196.34954084936206</v>
      </c>
      <c r="R91" s="15">
        <f t="shared" si="279"/>
        <v>3.58763145398918</v>
      </c>
      <c r="S91" s="5">
        <f t="shared" si="280"/>
        <v>6.1257422745431001E-17</v>
      </c>
      <c r="T91" s="16">
        <f t="shared" si="281"/>
        <v>-3.8728221592744072</v>
      </c>
      <c r="U91" s="16">
        <f t="shared" si="282"/>
        <v>3.8728221592744072</v>
      </c>
      <c r="V91" s="5">
        <f t="shared" si="283"/>
        <v>0.92858545021245475</v>
      </c>
      <c r="W91" s="5">
        <f t="shared" si="284"/>
        <v>0.92858545021245475</v>
      </c>
      <c r="X91" s="17">
        <f t="shared" si="285"/>
        <v>2.3556713480449685</v>
      </c>
      <c r="Y91" s="17">
        <f t="shared" si="286"/>
        <v>2.3556713480449685</v>
      </c>
      <c r="Z91" s="6">
        <f t="shared" si="287"/>
        <v>3.3314223688989064</v>
      </c>
      <c r="AD91">
        <v>1</v>
      </c>
    </row>
    <row r="92" spans="1:30" x14ac:dyDescent="0.25">
      <c r="A92" s="1">
        <f>SUM($AD$4:AD92)</f>
        <v>89</v>
      </c>
      <c r="B92" s="18" t="s">
        <v>33</v>
      </c>
      <c r="C92" s="13">
        <v>3.46</v>
      </c>
      <c r="D92" s="9">
        <v>18</v>
      </c>
      <c r="E92" s="10">
        <v>2</v>
      </c>
      <c r="F92" s="11">
        <v>1</v>
      </c>
      <c r="G92" s="12">
        <v>0</v>
      </c>
      <c r="H92" s="9">
        <v>1.2007000000000001</v>
      </c>
      <c r="I92" s="14">
        <v>3.47</v>
      </c>
      <c r="J92" s="8">
        <f t="shared" si="275"/>
        <v>7063.5889203627967</v>
      </c>
      <c r="K92" s="8">
        <f t="shared" si="276"/>
        <v>-7063.5889203627967</v>
      </c>
      <c r="L92" s="8">
        <f t="shared" si="277"/>
        <v>10936.411079637202</v>
      </c>
      <c r="M92" s="8">
        <f t="shared" si="278"/>
        <v>-10936.411079637202</v>
      </c>
      <c r="O92" s="14">
        <v>0.03</v>
      </c>
      <c r="P92" s="10">
        <v>3.2000000000000001E-2</v>
      </c>
      <c r="Q92" s="7">
        <f t="shared" si="213"/>
        <v>196.34954084936206</v>
      </c>
      <c r="R92" s="15">
        <f t="shared" si="279"/>
        <v>3.58763145398918</v>
      </c>
      <c r="S92" s="5">
        <f t="shared" si="280"/>
        <v>-0.92387953251128696</v>
      </c>
      <c r="T92" s="16">
        <f t="shared" si="281"/>
        <v>-3.8728221592744072</v>
      </c>
      <c r="U92" s="16">
        <f t="shared" si="282"/>
        <v>3.8728221592744072</v>
      </c>
      <c r="V92" s="5">
        <f t="shared" si="283"/>
        <v>0.92858545021245475</v>
      </c>
      <c r="W92" s="5">
        <f t="shared" si="284"/>
        <v>0.92858545021245475</v>
      </c>
      <c r="X92" s="17">
        <f t="shared" si="285"/>
        <v>3.2674100222221081</v>
      </c>
      <c r="Y92" s="17">
        <f t="shared" si="286"/>
        <v>0.64992826272021964</v>
      </c>
      <c r="Z92" s="6">
        <f t="shared" si="287"/>
        <v>3.3314223688989064</v>
      </c>
      <c r="AD92">
        <v>1</v>
      </c>
    </row>
    <row r="93" spans="1:30" x14ac:dyDescent="0.25">
      <c r="A93" s="1">
        <f>SUM($AD$4:AD93)</f>
        <v>90</v>
      </c>
      <c r="B93" s="18" t="s">
        <v>33</v>
      </c>
      <c r="C93" s="13">
        <v>3.46</v>
      </c>
      <c r="D93" s="9">
        <v>30</v>
      </c>
      <c r="E93" s="10">
        <v>2</v>
      </c>
      <c r="F93" s="11">
        <v>1</v>
      </c>
      <c r="G93" s="12">
        <v>0</v>
      </c>
      <c r="H93" s="9">
        <v>1.2007000000000001</v>
      </c>
      <c r="I93" s="14">
        <v>3.47</v>
      </c>
      <c r="J93" s="8">
        <f t="shared" si="275"/>
        <v>13063.588920362798</v>
      </c>
      <c r="K93" s="8">
        <f t="shared" si="276"/>
        <v>-13063.588920362798</v>
      </c>
      <c r="L93" s="8">
        <f t="shared" si="277"/>
        <v>16936.411079637204</v>
      </c>
      <c r="M93" s="8">
        <f t="shared" si="278"/>
        <v>-16936.411079637204</v>
      </c>
      <c r="O93" s="14">
        <v>0.03</v>
      </c>
      <c r="P93" s="10">
        <v>3.2000000000000001E-2</v>
      </c>
      <c r="Q93" s="7">
        <f t="shared" si="213"/>
        <v>196.34954084936206</v>
      </c>
      <c r="R93" s="15">
        <f t="shared" si="279"/>
        <v>3.58763145398918</v>
      </c>
      <c r="S93" s="5">
        <f t="shared" si="280"/>
        <v>0.92387953251128652</v>
      </c>
      <c r="T93" s="16">
        <f t="shared" si="281"/>
        <v>-3.8728221592744072</v>
      </c>
      <c r="U93" s="16">
        <f t="shared" si="282"/>
        <v>3.8728221592744072</v>
      </c>
      <c r="V93" s="5">
        <f t="shared" si="283"/>
        <v>0.92858545021245475</v>
      </c>
      <c r="W93" s="5">
        <f t="shared" si="284"/>
        <v>0.92858545021245475</v>
      </c>
      <c r="X93" s="17">
        <f t="shared" si="285"/>
        <v>0.64992826272022142</v>
      </c>
      <c r="Y93" s="17">
        <f t="shared" si="286"/>
        <v>3.2674100222221076</v>
      </c>
      <c r="Z93" s="6">
        <f t="shared" si="287"/>
        <v>3.3314223688989064</v>
      </c>
      <c r="AD93">
        <v>1</v>
      </c>
    </row>
    <row r="94" spans="1:30" x14ac:dyDescent="0.25">
      <c r="A94" s="1">
        <f>SUM($AD$4:AD94)</f>
        <v>91</v>
      </c>
      <c r="B94" s="18" t="s">
        <v>33</v>
      </c>
      <c r="C94" s="13">
        <v>3.46</v>
      </c>
      <c r="D94" s="9">
        <v>-30</v>
      </c>
      <c r="E94" s="10">
        <v>4</v>
      </c>
      <c r="F94" s="11">
        <v>1</v>
      </c>
      <c r="G94" s="12">
        <v>0</v>
      </c>
      <c r="H94" s="9">
        <v>1.2007000000000001</v>
      </c>
      <c r="I94" s="14">
        <v>3.47</v>
      </c>
      <c r="J94" s="8">
        <f t="shared" si="275"/>
        <v>-13063.588920362798</v>
      </c>
      <c r="K94" s="8">
        <f t="shared" si="276"/>
        <v>13063.588920362798</v>
      </c>
      <c r="L94" s="8">
        <f t="shared" si="277"/>
        <v>-16936.411079637204</v>
      </c>
      <c r="M94" s="8">
        <f t="shared" si="278"/>
        <v>16936.411079637204</v>
      </c>
      <c r="O94" s="14">
        <v>0.03</v>
      </c>
      <c r="P94" s="10">
        <v>3.2000000000000001E-2</v>
      </c>
      <c r="Q94" s="7">
        <f t="shared" ref="Q94:Q103" si="288">2*PI()/P94</f>
        <v>196.34954084936206</v>
      </c>
      <c r="R94" s="15">
        <f t="shared" si="279"/>
        <v>3.58763145398918</v>
      </c>
      <c r="S94" s="5">
        <f t="shared" si="280"/>
        <v>0.92387953251128652</v>
      </c>
      <c r="T94" s="16">
        <f t="shared" si="281"/>
        <v>3.8728221592744072</v>
      </c>
      <c r="U94" s="16">
        <f t="shared" si="282"/>
        <v>-3.8728221592744072</v>
      </c>
      <c r="V94" s="5">
        <f t="shared" si="283"/>
        <v>0.92858545021245475</v>
      </c>
      <c r="W94" s="5">
        <f t="shared" si="284"/>
        <v>0.92858545021245475</v>
      </c>
      <c r="X94" s="17">
        <f t="shared" si="285"/>
        <v>0.64992826272022142</v>
      </c>
      <c r="Y94" s="17">
        <f t="shared" si="286"/>
        <v>3.2674100222221076</v>
      </c>
      <c r="Z94" s="6">
        <f t="shared" si="287"/>
        <v>3.3314223688989064</v>
      </c>
      <c r="AD94">
        <v>1</v>
      </c>
    </row>
    <row r="95" spans="1:30" x14ac:dyDescent="0.25">
      <c r="A95" s="1">
        <f>SUM($AD$4:AD95)</f>
        <v>92</v>
      </c>
      <c r="B95" s="18" t="s">
        <v>33</v>
      </c>
      <c r="C95" s="13">
        <v>3.46</v>
      </c>
      <c r="D95" s="9">
        <v>-18</v>
      </c>
      <c r="E95" s="10">
        <v>4</v>
      </c>
      <c r="F95" s="11">
        <v>1</v>
      </c>
      <c r="G95" s="12">
        <v>0</v>
      </c>
      <c r="H95" s="9">
        <v>1.2007000000000001</v>
      </c>
      <c r="I95" s="14">
        <v>3.47</v>
      </c>
      <c r="J95" s="8">
        <f t="shared" ref="J95:J103" si="289">1000*(T95/2+D95/2)+G95</f>
        <v>-7063.5889203627967</v>
      </c>
      <c r="K95" s="8">
        <f t="shared" ref="K95:K103" si="290">1000*(U95/2-D95/2)+G95</f>
        <v>7063.5889203627967</v>
      </c>
      <c r="L95" s="8">
        <f t="shared" ref="L95:L103" si="291">1000*(-T95/2+D95/2)+G95</f>
        <v>-10936.411079637202</v>
      </c>
      <c r="M95" s="8">
        <f t="shared" ref="M95:M103" si="292">1000*(-U95/2-D95/2)+G95</f>
        <v>10936.411079637202</v>
      </c>
      <c r="O95" s="14">
        <v>0.03</v>
      </c>
      <c r="P95" s="10">
        <v>3.2000000000000001E-2</v>
      </c>
      <c r="Q95" s="7">
        <f t="shared" si="288"/>
        <v>196.34954084936206</v>
      </c>
      <c r="R95" s="15">
        <f t="shared" ref="R95:R103" si="293">H95/Q95*299792458/510996</f>
        <v>3.58763145398918</v>
      </c>
      <c r="S95" s="5">
        <f t="shared" ref="S95:S103" si="294">COS(Q95*D95/1000)</f>
        <v>-0.92387953251128696</v>
      </c>
      <c r="T95" s="16">
        <f t="shared" ref="T95:T103" si="295">IF(OR(E95=2,E95=3),-1,1)*2000*ACOS(V95)/Q95</f>
        <v>3.8728221592744072</v>
      </c>
      <c r="U95" s="16">
        <f t="shared" ref="U95:U103" si="296">IF(OR(E95=3,E95=4),-1,1)*2000*ACOS(W95)/Q95</f>
        <v>-3.8728221592744072</v>
      </c>
      <c r="V95" s="5">
        <f t="shared" ref="V95:V103" si="297">Z95/R95</f>
        <v>0.92858545021245475</v>
      </c>
      <c r="W95" s="5">
        <f t="shared" ref="W95:W103" si="298">Z95/R95</f>
        <v>0.92858545021245475</v>
      </c>
      <c r="X95" s="17">
        <f t="shared" ref="X95:X103" si="299">Z95*SQRT(1-COS(Q95*D95/1000))/SQRT(2)</f>
        <v>3.2674100222221081</v>
      </c>
      <c r="Y95" s="17">
        <f t="shared" ref="Y95:Y103" si="300">Z95*SQRT(1+COS(Q95*D95/1000))/SQRT(2)</f>
        <v>0.64992826272021964</v>
      </c>
      <c r="Z95" s="6">
        <f t="shared" ref="Z95:Z103" si="301">SQRT(2*(O95/(F95*P95)*(1+C95^2/2)-1))</f>
        <v>3.3314223688989064</v>
      </c>
      <c r="AD95">
        <v>1</v>
      </c>
    </row>
    <row r="96" spans="1:30" x14ac:dyDescent="0.25">
      <c r="A96" s="1">
        <f>SUM($AD$4:AD96)</f>
        <v>93</v>
      </c>
      <c r="B96" s="18" t="s">
        <v>33</v>
      </c>
      <c r="C96" s="13">
        <v>3.46</v>
      </c>
      <c r="D96" s="9">
        <v>-10</v>
      </c>
      <c r="E96" s="10">
        <v>4</v>
      </c>
      <c r="F96" s="11">
        <v>1</v>
      </c>
      <c r="G96" s="12">
        <v>0</v>
      </c>
      <c r="H96" s="9">
        <v>1.2007000000000001</v>
      </c>
      <c r="I96" s="14">
        <v>3.47</v>
      </c>
      <c r="J96" s="8">
        <f t="shared" si="289"/>
        <v>-3063.5889203627962</v>
      </c>
      <c r="K96" s="8">
        <f t="shared" si="290"/>
        <v>3063.5889203627962</v>
      </c>
      <c r="L96" s="8">
        <f t="shared" si="291"/>
        <v>-6936.4110796372033</v>
      </c>
      <c r="M96" s="8">
        <f t="shared" si="292"/>
        <v>6936.4110796372033</v>
      </c>
      <c r="O96" s="14">
        <v>0.03</v>
      </c>
      <c r="P96" s="10">
        <v>3.2000000000000001E-2</v>
      </c>
      <c r="Q96" s="7">
        <f t="shared" si="288"/>
        <v>196.34954084936206</v>
      </c>
      <c r="R96" s="15">
        <f t="shared" si="293"/>
        <v>3.58763145398918</v>
      </c>
      <c r="S96" s="5">
        <f t="shared" si="294"/>
        <v>-0.3826834323650895</v>
      </c>
      <c r="T96" s="16">
        <f t="shared" si="295"/>
        <v>3.8728221592744072</v>
      </c>
      <c r="U96" s="16">
        <f t="shared" si="296"/>
        <v>-3.8728221592744072</v>
      </c>
      <c r="V96" s="5">
        <f t="shared" si="297"/>
        <v>0.92858545021245475</v>
      </c>
      <c r="W96" s="5">
        <f t="shared" si="298"/>
        <v>0.92858545021245475</v>
      </c>
      <c r="X96" s="17">
        <f t="shared" si="299"/>
        <v>2.7699764654844001</v>
      </c>
      <c r="Y96" s="17">
        <f t="shared" si="300"/>
        <v>1.850839101775881</v>
      </c>
      <c r="Z96" s="6">
        <f t="shared" si="301"/>
        <v>3.3314223688989064</v>
      </c>
      <c r="AD96">
        <v>1</v>
      </c>
    </row>
    <row r="97" spans="1:30" x14ac:dyDescent="0.25">
      <c r="A97" s="1">
        <f>SUM($AD$4:AD97)</f>
        <v>94</v>
      </c>
      <c r="B97" s="18" t="s">
        <v>33</v>
      </c>
      <c r="C97" s="13">
        <v>3.46</v>
      </c>
      <c r="D97" s="9">
        <v>-6</v>
      </c>
      <c r="E97" s="10">
        <v>4</v>
      </c>
      <c r="F97" s="11">
        <v>1</v>
      </c>
      <c r="G97" s="12">
        <v>0</v>
      </c>
      <c r="H97" s="9">
        <v>1.2007000000000001</v>
      </c>
      <c r="I97" s="14">
        <v>3.47</v>
      </c>
      <c r="J97" s="8">
        <f t="shared" si="289"/>
        <v>-1063.5889203627964</v>
      </c>
      <c r="K97" s="8">
        <f t="shared" si="290"/>
        <v>1063.5889203627964</v>
      </c>
      <c r="L97" s="8">
        <f t="shared" si="291"/>
        <v>-4936.4110796372033</v>
      </c>
      <c r="M97" s="8">
        <f t="shared" si="292"/>
        <v>4936.4110796372033</v>
      </c>
      <c r="O97" s="14">
        <v>0.03</v>
      </c>
      <c r="P97" s="10">
        <v>3.2000000000000001E-2</v>
      </c>
      <c r="Q97" s="7">
        <f t="shared" si="288"/>
        <v>196.34954084936206</v>
      </c>
      <c r="R97" s="15">
        <f t="shared" si="293"/>
        <v>3.58763145398918</v>
      </c>
      <c r="S97" s="5">
        <f t="shared" si="294"/>
        <v>0.38268343236508984</v>
      </c>
      <c r="T97" s="16">
        <f t="shared" si="295"/>
        <v>3.8728221592744072</v>
      </c>
      <c r="U97" s="16">
        <f t="shared" si="296"/>
        <v>-3.8728221592744072</v>
      </c>
      <c r="V97" s="5">
        <f t="shared" si="297"/>
        <v>0.92858545021245475</v>
      </c>
      <c r="W97" s="5">
        <f t="shared" si="298"/>
        <v>0.92858545021245475</v>
      </c>
      <c r="X97" s="17">
        <f t="shared" si="299"/>
        <v>1.8508391017758803</v>
      </c>
      <c r="Y97" s="17">
        <f t="shared" si="300"/>
        <v>2.7699764654844006</v>
      </c>
      <c r="Z97" s="6">
        <f t="shared" si="301"/>
        <v>3.3314223688989064</v>
      </c>
      <c r="AD97">
        <v>1</v>
      </c>
    </row>
    <row r="98" spans="1:30" x14ac:dyDescent="0.25">
      <c r="A98" s="1">
        <f>SUM($AD$4:AD98)</f>
        <v>95</v>
      </c>
      <c r="B98" s="18" t="s">
        <v>33</v>
      </c>
      <c r="C98" s="13">
        <v>3.46</v>
      </c>
      <c r="D98" s="9">
        <v>-2</v>
      </c>
      <c r="E98" s="10">
        <v>4</v>
      </c>
      <c r="F98" s="11">
        <v>1</v>
      </c>
      <c r="G98" s="12">
        <v>0</v>
      </c>
      <c r="H98" s="9">
        <v>1.2007000000000001</v>
      </c>
      <c r="I98" s="14">
        <v>3.47</v>
      </c>
      <c r="J98" s="8">
        <f t="shared" si="289"/>
        <v>936.41107963720356</v>
      </c>
      <c r="K98" s="8">
        <f t="shared" si="290"/>
        <v>-936.41107963720356</v>
      </c>
      <c r="L98" s="8">
        <f t="shared" si="291"/>
        <v>-2936.4110796372038</v>
      </c>
      <c r="M98" s="8">
        <f t="shared" si="292"/>
        <v>2936.4110796372038</v>
      </c>
      <c r="O98" s="14">
        <v>0.03</v>
      </c>
      <c r="P98" s="10">
        <v>3.2000000000000001E-2</v>
      </c>
      <c r="Q98" s="7">
        <f t="shared" si="288"/>
        <v>196.34954084936206</v>
      </c>
      <c r="R98" s="15">
        <f t="shared" si="293"/>
        <v>3.58763145398918</v>
      </c>
      <c r="S98" s="5">
        <f t="shared" si="294"/>
        <v>0.92387953251128674</v>
      </c>
      <c r="T98" s="16">
        <f t="shared" si="295"/>
        <v>3.8728221592744072</v>
      </c>
      <c r="U98" s="16">
        <f t="shared" si="296"/>
        <v>-3.8728221592744072</v>
      </c>
      <c r="V98" s="5">
        <f t="shared" si="297"/>
        <v>0.92858545021245475</v>
      </c>
      <c r="W98" s="5">
        <f t="shared" si="298"/>
        <v>0.92858545021245475</v>
      </c>
      <c r="X98" s="17">
        <f t="shared" si="299"/>
        <v>0.64992826272022064</v>
      </c>
      <c r="Y98" s="17">
        <f t="shared" si="300"/>
        <v>3.2674100222221081</v>
      </c>
      <c r="Z98" s="6">
        <f t="shared" si="301"/>
        <v>3.3314223688989064</v>
      </c>
      <c r="AD98">
        <v>1</v>
      </c>
    </row>
    <row r="99" spans="1:30" x14ac:dyDescent="0.25">
      <c r="A99" s="1">
        <f>SUM($AD$4:AD99)</f>
        <v>96</v>
      </c>
      <c r="B99" s="18" t="s">
        <v>33</v>
      </c>
      <c r="C99" s="13">
        <v>3.46</v>
      </c>
      <c r="D99" s="9">
        <v>2</v>
      </c>
      <c r="E99" s="10">
        <v>4</v>
      </c>
      <c r="F99" s="11">
        <v>1</v>
      </c>
      <c r="G99" s="12">
        <v>0</v>
      </c>
      <c r="H99" s="9">
        <v>1.2007000000000001</v>
      </c>
      <c r="I99" s="14">
        <v>3.47</v>
      </c>
      <c r="J99" s="8">
        <f t="shared" si="289"/>
        <v>2936.4110796372038</v>
      </c>
      <c r="K99" s="8">
        <f t="shared" si="290"/>
        <v>-2936.4110796372038</v>
      </c>
      <c r="L99" s="8">
        <f t="shared" si="291"/>
        <v>-936.41107963720356</v>
      </c>
      <c r="M99" s="8">
        <f t="shared" si="292"/>
        <v>936.41107963720356</v>
      </c>
      <c r="O99" s="14">
        <v>0.03</v>
      </c>
      <c r="P99" s="10">
        <v>3.2000000000000001E-2</v>
      </c>
      <c r="Q99" s="7">
        <f t="shared" si="288"/>
        <v>196.34954084936206</v>
      </c>
      <c r="R99" s="15">
        <f t="shared" si="293"/>
        <v>3.58763145398918</v>
      </c>
      <c r="S99" s="5">
        <f t="shared" si="294"/>
        <v>0.92387953251128674</v>
      </c>
      <c r="T99" s="16">
        <f t="shared" si="295"/>
        <v>3.8728221592744072</v>
      </c>
      <c r="U99" s="16">
        <f t="shared" si="296"/>
        <v>-3.8728221592744072</v>
      </c>
      <c r="V99" s="5">
        <f t="shared" si="297"/>
        <v>0.92858545021245475</v>
      </c>
      <c r="W99" s="5">
        <f t="shared" si="298"/>
        <v>0.92858545021245475</v>
      </c>
      <c r="X99" s="17">
        <f t="shared" si="299"/>
        <v>0.64992826272022064</v>
      </c>
      <c r="Y99" s="17">
        <f t="shared" si="300"/>
        <v>3.2674100222221081</v>
      </c>
      <c r="Z99" s="6">
        <f t="shared" si="301"/>
        <v>3.3314223688989064</v>
      </c>
      <c r="AD99">
        <v>1</v>
      </c>
    </row>
    <row r="100" spans="1:30" x14ac:dyDescent="0.25">
      <c r="A100" s="1">
        <f>SUM($AD$4:AD100)</f>
        <v>97</v>
      </c>
      <c r="B100" s="18" t="s">
        <v>33</v>
      </c>
      <c r="C100" s="13">
        <v>3.46</v>
      </c>
      <c r="D100" s="9">
        <v>6</v>
      </c>
      <c r="E100" s="10">
        <v>4</v>
      </c>
      <c r="F100" s="11">
        <v>1</v>
      </c>
      <c r="G100" s="12">
        <v>0</v>
      </c>
      <c r="H100" s="9">
        <v>1.2007000000000001</v>
      </c>
      <c r="I100" s="14">
        <v>3.47</v>
      </c>
      <c r="J100" s="8">
        <f t="shared" si="289"/>
        <v>4936.4110796372033</v>
      </c>
      <c r="K100" s="8">
        <f t="shared" si="290"/>
        <v>-4936.4110796372033</v>
      </c>
      <c r="L100" s="8">
        <f t="shared" si="291"/>
        <v>1063.5889203627964</v>
      </c>
      <c r="M100" s="8">
        <f t="shared" si="292"/>
        <v>-1063.5889203627964</v>
      </c>
      <c r="O100" s="14">
        <v>0.03</v>
      </c>
      <c r="P100" s="10">
        <v>3.2000000000000001E-2</v>
      </c>
      <c r="Q100" s="7">
        <f t="shared" si="288"/>
        <v>196.34954084936206</v>
      </c>
      <c r="R100" s="15">
        <f t="shared" si="293"/>
        <v>3.58763145398918</v>
      </c>
      <c r="S100" s="5">
        <f t="shared" si="294"/>
        <v>0.38268343236508984</v>
      </c>
      <c r="T100" s="16">
        <f t="shared" si="295"/>
        <v>3.8728221592744072</v>
      </c>
      <c r="U100" s="16">
        <f t="shared" si="296"/>
        <v>-3.8728221592744072</v>
      </c>
      <c r="V100" s="5">
        <f t="shared" si="297"/>
        <v>0.92858545021245475</v>
      </c>
      <c r="W100" s="5">
        <f t="shared" si="298"/>
        <v>0.92858545021245475</v>
      </c>
      <c r="X100" s="17">
        <f t="shared" si="299"/>
        <v>1.8508391017758803</v>
      </c>
      <c r="Y100" s="17">
        <f t="shared" si="300"/>
        <v>2.7699764654844006</v>
      </c>
      <c r="Z100" s="6">
        <f t="shared" si="301"/>
        <v>3.3314223688989064</v>
      </c>
      <c r="AD100">
        <v>1</v>
      </c>
    </row>
    <row r="101" spans="1:30" x14ac:dyDescent="0.25">
      <c r="A101" s="1">
        <f>SUM($AD$4:AD101)</f>
        <v>98</v>
      </c>
      <c r="B101" s="18" t="s">
        <v>33</v>
      </c>
      <c r="C101" s="13">
        <v>3.46</v>
      </c>
      <c r="D101" s="9">
        <v>8</v>
      </c>
      <c r="E101" s="10">
        <v>4</v>
      </c>
      <c r="F101" s="11">
        <v>1</v>
      </c>
      <c r="G101" s="12">
        <v>0</v>
      </c>
      <c r="H101" s="9">
        <v>1.2007000000000001</v>
      </c>
      <c r="I101" s="14">
        <v>3.47</v>
      </c>
      <c r="J101" s="8">
        <f t="shared" si="289"/>
        <v>5936.4110796372033</v>
      </c>
      <c r="K101" s="8">
        <f t="shared" si="290"/>
        <v>-5936.4110796372033</v>
      </c>
      <c r="L101" s="8">
        <f t="shared" si="291"/>
        <v>2063.5889203627962</v>
      </c>
      <c r="M101" s="8">
        <f t="shared" si="292"/>
        <v>-2063.5889203627962</v>
      </c>
      <c r="O101" s="14">
        <v>0.03</v>
      </c>
      <c r="P101" s="10">
        <v>3.2000000000000001E-2</v>
      </c>
      <c r="Q101" s="7">
        <f t="shared" si="288"/>
        <v>196.34954084936206</v>
      </c>
      <c r="R101" s="15">
        <f t="shared" si="293"/>
        <v>3.58763145398918</v>
      </c>
      <c r="S101" s="5">
        <f t="shared" si="294"/>
        <v>6.1257422745431001E-17</v>
      </c>
      <c r="T101" s="16">
        <f t="shared" si="295"/>
        <v>3.8728221592744072</v>
      </c>
      <c r="U101" s="16">
        <f t="shared" si="296"/>
        <v>-3.8728221592744072</v>
      </c>
      <c r="V101" s="5">
        <f t="shared" si="297"/>
        <v>0.92858545021245475</v>
      </c>
      <c r="W101" s="5">
        <f t="shared" si="298"/>
        <v>0.92858545021245475</v>
      </c>
      <c r="X101" s="17">
        <f t="shared" si="299"/>
        <v>2.3556713480449685</v>
      </c>
      <c r="Y101" s="17">
        <f t="shared" si="300"/>
        <v>2.3556713480449685</v>
      </c>
      <c r="Z101" s="6">
        <f t="shared" si="301"/>
        <v>3.3314223688989064</v>
      </c>
      <c r="AD101">
        <v>1</v>
      </c>
    </row>
    <row r="102" spans="1:30" x14ac:dyDescent="0.25">
      <c r="A102" s="1">
        <f>SUM($AD$4:AD102)</f>
        <v>99</v>
      </c>
      <c r="B102" s="18" t="s">
        <v>33</v>
      </c>
      <c r="C102" s="13">
        <v>3.46</v>
      </c>
      <c r="D102" s="9">
        <v>18</v>
      </c>
      <c r="E102" s="10">
        <v>4</v>
      </c>
      <c r="F102" s="11">
        <v>1</v>
      </c>
      <c r="G102" s="12">
        <v>0</v>
      </c>
      <c r="H102" s="9">
        <v>1.2007000000000001</v>
      </c>
      <c r="I102" s="14">
        <v>3.47</v>
      </c>
      <c r="J102" s="8">
        <f t="shared" si="289"/>
        <v>10936.411079637202</v>
      </c>
      <c r="K102" s="8">
        <f t="shared" si="290"/>
        <v>-10936.411079637202</v>
      </c>
      <c r="L102" s="8">
        <f t="shared" si="291"/>
        <v>7063.5889203627967</v>
      </c>
      <c r="M102" s="8">
        <f t="shared" si="292"/>
        <v>-7063.5889203627967</v>
      </c>
      <c r="O102" s="14">
        <v>0.03</v>
      </c>
      <c r="P102" s="10">
        <v>3.2000000000000001E-2</v>
      </c>
      <c r="Q102" s="7">
        <f t="shared" si="288"/>
        <v>196.34954084936206</v>
      </c>
      <c r="R102" s="15">
        <f t="shared" si="293"/>
        <v>3.58763145398918</v>
      </c>
      <c r="S102" s="5">
        <f t="shared" si="294"/>
        <v>-0.92387953251128696</v>
      </c>
      <c r="T102" s="16">
        <f t="shared" si="295"/>
        <v>3.8728221592744072</v>
      </c>
      <c r="U102" s="16">
        <f t="shared" si="296"/>
        <v>-3.8728221592744072</v>
      </c>
      <c r="V102" s="5">
        <f t="shared" si="297"/>
        <v>0.92858545021245475</v>
      </c>
      <c r="W102" s="5">
        <f t="shared" si="298"/>
        <v>0.92858545021245475</v>
      </c>
      <c r="X102" s="17">
        <f t="shared" si="299"/>
        <v>3.2674100222221081</v>
      </c>
      <c r="Y102" s="17">
        <f t="shared" si="300"/>
        <v>0.64992826272021964</v>
      </c>
      <c r="Z102" s="6">
        <f t="shared" si="301"/>
        <v>3.3314223688989064</v>
      </c>
      <c r="AD102">
        <v>1</v>
      </c>
    </row>
    <row r="103" spans="1:30" x14ac:dyDescent="0.25">
      <c r="A103" s="1">
        <f>SUM($AD$4:AD103)</f>
        <v>100</v>
      </c>
      <c r="B103" s="18" t="s">
        <v>33</v>
      </c>
      <c r="C103" s="13">
        <v>3.46</v>
      </c>
      <c r="D103" s="9">
        <v>30</v>
      </c>
      <c r="E103" s="10">
        <v>4</v>
      </c>
      <c r="F103" s="11">
        <v>1</v>
      </c>
      <c r="G103" s="12">
        <v>0</v>
      </c>
      <c r="H103" s="9">
        <v>1.2007000000000001</v>
      </c>
      <c r="I103" s="14">
        <v>3.47</v>
      </c>
      <c r="J103" s="8">
        <f t="shared" si="289"/>
        <v>16936.411079637204</v>
      </c>
      <c r="K103" s="8">
        <f t="shared" si="290"/>
        <v>-16936.411079637204</v>
      </c>
      <c r="L103" s="8">
        <f t="shared" si="291"/>
        <v>13063.588920362798</v>
      </c>
      <c r="M103" s="8">
        <f t="shared" si="292"/>
        <v>-13063.588920362798</v>
      </c>
      <c r="O103" s="14">
        <v>0.03</v>
      </c>
      <c r="P103" s="10">
        <v>3.2000000000000001E-2</v>
      </c>
      <c r="Q103" s="7">
        <f t="shared" si="288"/>
        <v>196.34954084936206</v>
      </c>
      <c r="R103" s="15">
        <f t="shared" si="293"/>
        <v>3.58763145398918</v>
      </c>
      <c r="S103" s="5">
        <f t="shared" si="294"/>
        <v>0.92387953251128652</v>
      </c>
      <c r="T103" s="16">
        <f t="shared" si="295"/>
        <v>3.8728221592744072</v>
      </c>
      <c r="U103" s="16">
        <f t="shared" si="296"/>
        <v>-3.8728221592744072</v>
      </c>
      <c r="V103" s="5">
        <f t="shared" si="297"/>
        <v>0.92858545021245475</v>
      </c>
      <c r="W103" s="5">
        <f t="shared" si="298"/>
        <v>0.92858545021245475</v>
      </c>
      <c r="X103" s="17">
        <f t="shared" si="299"/>
        <v>0.64992826272022142</v>
      </c>
      <c r="Y103" s="17">
        <f t="shared" si="300"/>
        <v>3.2674100222221076</v>
      </c>
      <c r="Z103" s="6">
        <f t="shared" si="301"/>
        <v>3.3314223688989064</v>
      </c>
      <c r="AD103">
        <v>1</v>
      </c>
    </row>
    <row r="104" spans="1:30" x14ac:dyDescent="0.25">
      <c r="A104" s="1">
        <f>SUM($AD$4:AD104)</f>
        <v>101</v>
      </c>
      <c r="B104" s="18" t="s">
        <v>33</v>
      </c>
      <c r="C104" s="13">
        <v>3.47</v>
      </c>
      <c r="D104" s="9">
        <v>-30</v>
      </c>
      <c r="E104" s="10">
        <v>2</v>
      </c>
      <c r="F104" s="11">
        <v>1</v>
      </c>
      <c r="G104" s="12">
        <v>0</v>
      </c>
      <c r="H104" s="9">
        <v>1.2007000000000001</v>
      </c>
      <c r="I104" s="14">
        <v>3.47</v>
      </c>
      <c r="J104" s="8">
        <f t="shared" si="275"/>
        <v>-16898.819281191332</v>
      </c>
      <c r="K104" s="8">
        <f t="shared" si="276"/>
        <v>16898.819281191332</v>
      </c>
      <c r="L104" s="8">
        <f t="shared" si="277"/>
        <v>-13101.180718808668</v>
      </c>
      <c r="M104" s="8">
        <f t="shared" si="278"/>
        <v>13101.180718808668</v>
      </c>
      <c r="O104" s="14">
        <v>0.03</v>
      </c>
      <c r="P104" s="10">
        <v>3.2000000000000001E-2</v>
      </c>
      <c r="Q104" s="7">
        <f t="shared" si="213"/>
        <v>196.34954084936206</v>
      </c>
      <c r="R104" s="15">
        <f t="shared" si="279"/>
        <v>3.58763145398918</v>
      </c>
      <c r="S104" s="5">
        <f t="shared" si="280"/>
        <v>0.92387953251128652</v>
      </c>
      <c r="T104" s="16">
        <f t="shared" si="281"/>
        <v>-3.7976385623826658</v>
      </c>
      <c r="U104" s="16">
        <f t="shared" si="282"/>
        <v>3.7976385623826658</v>
      </c>
      <c r="V104" s="5">
        <f t="shared" si="283"/>
        <v>0.93129940623973395</v>
      </c>
      <c r="W104" s="5">
        <f t="shared" si="284"/>
        <v>0.93129940623973395</v>
      </c>
      <c r="X104" s="17">
        <f t="shared" si="285"/>
        <v>0.65182779358784926</v>
      </c>
      <c r="Y104" s="17">
        <f t="shared" si="286"/>
        <v>3.2769596087694448</v>
      </c>
      <c r="Z104" s="6">
        <f t="shared" si="287"/>
        <v>3.3411590429071167</v>
      </c>
      <c r="AD104">
        <v>1</v>
      </c>
    </row>
    <row r="105" spans="1:30" x14ac:dyDescent="0.25">
      <c r="A105" s="1">
        <f>SUM($AD$4:AD105)</f>
        <v>102</v>
      </c>
      <c r="B105" s="18" t="s">
        <v>33</v>
      </c>
      <c r="C105" s="13">
        <v>3.47</v>
      </c>
      <c r="D105" s="9">
        <v>-18</v>
      </c>
      <c r="E105" s="10">
        <v>2</v>
      </c>
      <c r="F105" s="11">
        <v>1</v>
      </c>
      <c r="G105" s="12">
        <v>0</v>
      </c>
      <c r="H105" s="9">
        <v>1.2007000000000001</v>
      </c>
      <c r="I105" s="14">
        <v>3.47</v>
      </c>
      <c r="J105" s="8">
        <f t="shared" ref="J105:J144" si="302">1000*(T105/2+D105/2)+G105</f>
        <v>-10898.819281191332</v>
      </c>
      <c r="K105" s="8">
        <f t="shared" ref="K105:K144" si="303">1000*(U105/2-D105/2)+G105</f>
        <v>10898.819281191332</v>
      </c>
      <c r="L105" s="8">
        <f t="shared" ref="L105:L144" si="304">1000*(-T105/2+D105/2)+G105</f>
        <v>-7101.1807188086668</v>
      </c>
      <c r="M105" s="8">
        <f t="shared" ref="M105:M144" si="305">1000*(-U105/2-D105/2)+G105</f>
        <v>7101.1807188086668</v>
      </c>
      <c r="O105" s="14">
        <v>0.03</v>
      </c>
      <c r="P105" s="10">
        <v>3.2000000000000001E-2</v>
      </c>
      <c r="Q105" s="7">
        <f t="shared" si="213"/>
        <v>196.34954084936206</v>
      </c>
      <c r="R105" s="15">
        <f t="shared" ref="R105:R144" si="306">H105/Q105*299792458/510996</f>
        <v>3.58763145398918</v>
      </c>
      <c r="S105" s="5">
        <f t="shared" ref="S105:S144" si="307">COS(Q105*D105/1000)</f>
        <v>-0.92387953251128696</v>
      </c>
      <c r="T105" s="16">
        <f t="shared" ref="T105:T144" si="308">IF(OR(E105=2,E105=3),-1,1)*2000*ACOS(V105)/Q105</f>
        <v>-3.7976385623826658</v>
      </c>
      <c r="U105" s="16">
        <f t="shared" ref="U105:U144" si="309">IF(OR(E105=3,E105=4),-1,1)*2000*ACOS(W105)/Q105</f>
        <v>3.7976385623826658</v>
      </c>
      <c r="V105" s="5">
        <f t="shared" ref="V105:V144" si="310">Z105/R105</f>
        <v>0.93129940623973395</v>
      </c>
      <c r="W105" s="5">
        <f t="shared" ref="W105:W144" si="311">Z105/R105</f>
        <v>0.93129940623973395</v>
      </c>
      <c r="X105" s="17">
        <f t="shared" ref="X105:X144" si="312">Z105*SQRT(1-COS(Q105*D105/1000))/SQRT(2)</f>
        <v>3.2769596087694457</v>
      </c>
      <c r="Y105" s="17">
        <f t="shared" ref="Y105:Y144" si="313">Z105*SQRT(1+COS(Q105*D105/1000))/SQRT(2)</f>
        <v>0.65182779358784748</v>
      </c>
      <c r="Z105" s="6">
        <f t="shared" ref="Z105:Z144" si="314">SQRT(2*(O105/(F105*P105)*(1+C105^2/2)-1))</f>
        <v>3.3411590429071167</v>
      </c>
      <c r="AD105">
        <v>1</v>
      </c>
    </row>
    <row r="106" spans="1:30" x14ac:dyDescent="0.25">
      <c r="A106" s="1">
        <f>SUM($AD$4:AD106)</f>
        <v>103</v>
      </c>
      <c r="B106" s="18" t="s">
        <v>33</v>
      </c>
      <c r="C106" s="13">
        <v>3.47</v>
      </c>
      <c r="D106" s="9">
        <v>-10</v>
      </c>
      <c r="E106" s="10">
        <v>2</v>
      </c>
      <c r="F106" s="11">
        <v>1</v>
      </c>
      <c r="G106" s="12">
        <v>0</v>
      </c>
      <c r="H106" s="9">
        <v>1.2007000000000001</v>
      </c>
      <c r="I106" s="14">
        <v>3.47</v>
      </c>
      <c r="J106" s="8">
        <f t="shared" si="302"/>
        <v>-6898.8192811913332</v>
      </c>
      <c r="K106" s="8">
        <f t="shared" si="303"/>
        <v>6898.8192811913332</v>
      </c>
      <c r="L106" s="8">
        <f t="shared" si="304"/>
        <v>-3101.1807188086673</v>
      </c>
      <c r="M106" s="8">
        <f t="shared" si="305"/>
        <v>3101.1807188086673</v>
      </c>
      <c r="O106" s="14">
        <v>0.03</v>
      </c>
      <c r="P106" s="10">
        <v>3.2000000000000001E-2</v>
      </c>
      <c r="Q106" s="7">
        <f t="shared" si="213"/>
        <v>196.34954084936206</v>
      </c>
      <c r="R106" s="15">
        <f t="shared" si="306"/>
        <v>3.58763145398918</v>
      </c>
      <c r="S106" s="5">
        <f t="shared" si="307"/>
        <v>-0.3826834323650895</v>
      </c>
      <c r="T106" s="16">
        <f t="shared" si="308"/>
        <v>-3.7976385623826658</v>
      </c>
      <c r="U106" s="16">
        <f t="shared" si="309"/>
        <v>3.7976385623826658</v>
      </c>
      <c r="V106" s="5">
        <f t="shared" si="310"/>
        <v>0.93129940623973395</v>
      </c>
      <c r="W106" s="5">
        <f t="shared" si="311"/>
        <v>0.93129940623973395</v>
      </c>
      <c r="X106" s="17">
        <f t="shared" si="312"/>
        <v>2.778072214047123</v>
      </c>
      <c r="Y106" s="17">
        <f t="shared" si="313"/>
        <v>1.8562485080234583</v>
      </c>
      <c r="Z106" s="6">
        <f t="shared" si="314"/>
        <v>3.3411590429071167</v>
      </c>
      <c r="AD106">
        <v>1</v>
      </c>
    </row>
    <row r="107" spans="1:30" x14ac:dyDescent="0.25">
      <c r="A107" s="1">
        <f>SUM($AD$4:AD107)</f>
        <v>104</v>
      </c>
      <c r="B107" s="18" t="s">
        <v>33</v>
      </c>
      <c r="C107" s="13">
        <v>3.47</v>
      </c>
      <c r="D107" s="9">
        <v>-6</v>
      </c>
      <c r="E107" s="10">
        <v>2</v>
      </c>
      <c r="F107" s="11">
        <v>1</v>
      </c>
      <c r="G107" s="12">
        <v>0</v>
      </c>
      <c r="H107" s="9">
        <v>1.2007000000000001</v>
      </c>
      <c r="I107" s="14">
        <v>3.47</v>
      </c>
      <c r="J107" s="8">
        <f t="shared" si="302"/>
        <v>-4898.8192811913332</v>
      </c>
      <c r="K107" s="8">
        <f t="shared" si="303"/>
        <v>4898.8192811913332</v>
      </c>
      <c r="L107" s="8">
        <f t="shared" si="304"/>
        <v>-1101.1807188086671</v>
      </c>
      <c r="M107" s="8">
        <f t="shared" si="305"/>
        <v>1101.1807188086671</v>
      </c>
      <c r="O107" s="14">
        <v>0.03</v>
      </c>
      <c r="P107" s="10">
        <v>3.2000000000000001E-2</v>
      </c>
      <c r="Q107" s="7">
        <f t="shared" si="213"/>
        <v>196.34954084936206</v>
      </c>
      <c r="R107" s="15">
        <f t="shared" si="306"/>
        <v>3.58763145398918</v>
      </c>
      <c r="S107" s="5">
        <f t="shared" si="307"/>
        <v>0.38268343236508984</v>
      </c>
      <c r="T107" s="16">
        <f t="shared" si="308"/>
        <v>-3.7976385623826658</v>
      </c>
      <c r="U107" s="16">
        <f t="shared" si="309"/>
        <v>3.7976385623826658</v>
      </c>
      <c r="V107" s="5">
        <f t="shared" si="310"/>
        <v>0.93129940623973395</v>
      </c>
      <c r="W107" s="5">
        <f t="shared" si="311"/>
        <v>0.93129940623973395</v>
      </c>
      <c r="X107" s="17">
        <f t="shared" si="312"/>
        <v>1.8562485080234576</v>
      </c>
      <c r="Y107" s="17">
        <f t="shared" si="313"/>
        <v>2.7780722140471235</v>
      </c>
      <c r="Z107" s="6">
        <f t="shared" si="314"/>
        <v>3.3411590429071167</v>
      </c>
      <c r="AD107">
        <v>1</v>
      </c>
    </row>
    <row r="108" spans="1:30" x14ac:dyDescent="0.25">
      <c r="A108" s="1">
        <f>SUM($AD$4:AD108)</f>
        <v>105</v>
      </c>
      <c r="B108" s="18" t="s">
        <v>33</v>
      </c>
      <c r="C108" s="13">
        <v>3.47</v>
      </c>
      <c r="D108" s="9">
        <v>-2</v>
      </c>
      <c r="E108" s="10">
        <v>2</v>
      </c>
      <c r="F108" s="11">
        <v>1</v>
      </c>
      <c r="G108" s="12">
        <v>0</v>
      </c>
      <c r="H108" s="9">
        <v>1.2007000000000001</v>
      </c>
      <c r="I108" s="14">
        <v>3.47</v>
      </c>
      <c r="J108" s="8">
        <f t="shared" si="302"/>
        <v>-2898.8192811913327</v>
      </c>
      <c r="K108" s="8">
        <f t="shared" si="303"/>
        <v>2898.8192811913327</v>
      </c>
      <c r="L108" s="8">
        <f t="shared" si="304"/>
        <v>898.81928119133295</v>
      </c>
      <c r="M108" s="8">
        <f t="shared" si="305"/>
        <v>-898.81928119133295</v>
      </c>
      <c r="O108" s="14">
        <v>0.03</v>
      </c>
      <c r="P108" s="10">
        <v>3.2000000000000001E-2</v>
      </c>
      <c r="Q108" s="7">
        <f t="shared" si="213"/>
        <v>196.34954084936206</v>
      </c>
      <c r="R108" s="15">
        <f t="shared" si="306"/>
        <v>3.58763145398918</v>
      </c>
      <c r="S108" s="5">
        <f t="shared" si="307"/>
        <v>0.92387953251128674</v>
      </c>
      <c r="T108" s="16">
        <f t="shared" si="308"/>
        <v>-3.7976385623826658</v>
      </c>
      <c r="U108" s="16">
        <f t="shared" si="309"/>
        <v>3.7976385623826658</v>
      </c>
      <c r="V108" s="5">
        <f t="shared" si="310"/>
        <v>0.93129940623973395</v>
      </c>
      <c r="W108" s="5">
        <f t="shared" si="311"/>
        <v>0.93129940623973395</v>
      </c>
      <c r="X108" s="17">
        <f t="shared" si="312"/>
        <v>0.65182779358784837</v>
      </c>
      <c r="Y108" s="17">
        <f t="shared" si="313"/>
        <v>3.2769596087694457</v>
      </c>
      <c r="Z108" s="6">
        <f t="shared" si="314"/>
        <v>3.3411590429071167</v>
      </c>
      <c r="AD108">
        <v>1</v>
      </c>
    </row>
    <row r="109" spans="1:30" x14ac:dyDescent="0.25">
      <c r="A109" s="1">
        <f>SUM($AD$4:AD109)</f>
        <v>106</v>
      </c>
      <c r="B109" s="18" t="s">
        <v>33</v>
      </c>
      <c r="C109" s="13">
        <v>3.47</v>
      </c>
      <c r="D109" s="9">
        <v>2</v>
      </c>
      <c r="E109" s="10">
        <v>2</v>
      </c>
      <c r="F109" s="11">
        <v>1</v>
      </c>
      <c r="G109" s="12">
        <v>0</v>
      </c>
      <c r="H109" s="9">
        <v>1.2007000000000001</v>
      </c>
      <c r="I109" s="14">
        <v>3.47</v>
      </c>
      <c r="J109" s="8">
        <f t="shared" si="302"/>
        <v>-898.81928119133295</v>
      </c>
      <c r="K109" s="8">
        <f t="shared" si="303"/>
        <v>898.81928119133295</v>
      </c>
      <c r="L109" s="8">
        <f t="shared" si="304"/>
        <v>2898.8192811913327</v>
      </c>
      <c r="M109" s="8">
        <f t="shared" si="305"/>
        <v>-2898.8192811913327</v>
      </c>
      <c r="O109" s="14">
        <v>0.03</v>
      </c>
      <c r="P109" s="10">
        <v>3.2000000000000001E-2</v>
      </c>
      <c r="Q109" s="7">
        <f t="shared" si="213"/>
        <v>196.34954084936206</v>
      </c>
      <c r="R109" s="15">
        <f t="shared" si="306"/>
        <v>3.58763145398918</v>
      </c>
      <c r="S109" s="5">
        <f t="shared" si="307"/>
        <v>0.92387953251128674</v>
      </c>
      <c r="T109" s="16">
        <f t="shared" si="308"/>
        <v>-3.7976385623826658</v>
      </c>
      <c r="U109" s="16">
        <f t="shared" si="309"/>
        <v>3.7976385623826658</v>
      </c>
      <c r="V109" s="5">
        <f t="shared" si="310"/>
        <v>0.93129940623973395</v>
      </c>
      <c r="W109" s="5">
        <f t="shared" si="311"/>
        <v>0.93129940623973395</v>
      </c>
      <c r="X109" s="17">
        <f t="shared" si="312"/>
        <v>0.65182779358784837</v>
      </c>
      <c r="Y109" s="17">
        <f t="shared" si="313"/>
        <v>3.2769596087694457</v>
      </c>
      <c r="Z109" s="6">
        <f t="shared" si="314"/>
        <v>3.3411590429071167</v>
      </c>
      <c r="AD109">
        <v>1</v>
      </c>
    </row>
    <row r="110" spans="1:30" x14ac:dyDescent="0.25">
      <c r="A110" s="1">
        <f>SUM($AD$4:AD110)</f>
        <v>107</v>
      </c>
      <c r="B110" s="18" t="s">
        <v>33</v>
      </c>
      <c r="C110" s="13">
        <v>3.47</v>
      </c>
      <c r="D110" s="9">
        <v>6</v>
      </c>
      <c r="E110" s="10">
        <v>2</v>
      </c>
      <c r="F110" s="11">
        <v>1</v>
      </c>
      <c r="G110" s="12">
        <v>0</v>
      </c>
      <c r="H110" s="9">
        <v>1.2007000000000001</v>
      </c>
      <c r="I110" s="14">
        <v>3.47</v>
      </c>
      <c r="J110" s="8">
        <f t="shared" si="302"/>
        <v>1101.1807188086671</v>
      </c>
      <c r="K110" s="8">
        <f t="shared" si="303"/>
        <v>-1101.1807188086671</v>
      </c>
      <c r="L110" s="8">
        <f t="shared" si="304"/>
        <v>4898.8192811913332</v>
      </c>
      <c r="M110" s="8">
        <f t="shared" si="305"/>
        <v>-4898.8192811913332</v>
      </c>
      <c r="O110" s="14">
        <v>0.03</v>
      </c>
      <c r="P110" s="10">
        <v>3.2000000000000001E-2</v>
      </c>
      <c r="Q110" s="7">
        <f t="shared" si="213"/>
        <v>196.34954084936206</v>
      </c>
      <c r="R110" s="15">
        <f t="shared" si="306"/>
        <v>3.58763145398918</v>
      </c>
      <c r="S110" s="5">
        <f t="shared" si="307"/>
        <v>0.38268343236508984</v>
      </c>
      <c r="T110" s="16">
        <f t="shared" si="308"/>
        <v>-3.7976385623826658</v>
      </c>
      <c r="U110" s="16">
        <f t="shared" si="309"/>
        <v>3.7976385623826658</v>
      </c>
      <c r="V110" s="5">
        <f t="shared" si="310"/>
        <v>0.93129940623973395</v>
      </c>
      <c r="W110" s="5">
        <f t="shared" si="311"/>
        <v>0.93129940623973395</v>
      </c>
      <c r="X110" s="17">
        <f t="shared" si="312"/>
        <v>1.8562485080234576</v>
      </c>
      <c r="Y110" s="17">
        <f t="shared" si="313"/>
        <v>2.7780722140471235</v>
      </c>
      <c r="Z110" s="6">
        <f t="shared" si="314"/>
        <v>3.3411590429071167</v>
      </c>
      <c r="AD110">
        <v>1</v>
      </c>
    </row>
    <row r="111" spans="1:30" x14ac:dyDescent="0.25">
      <c r="A111" s="1">
        <f>SUM($AD$4:AD111)</f>
        <v>108</v>
      </c>
      <c r="B111" s="18" t="s">
        <v>33</v>
      </c>
      <c r="C111" s="13">
        <v>3.47</v>
      </c>
      <c r="D111" s="9">
        <v>8</v>
      </c>
      <c r="E111" s="10">
        <v>2</v>
      </c>
      <c r="F111" s="11">
        <v>1</v>
      </c>
      <c r="G111" s="12">
        <v>0</v>
      </c>
      <c r="H111" s="9">
        <v>1.2007000000000001</v>
      </c>
      <c r="I111" s="14">
        <v>3.47</v>
      </c>
      <c r="J111" s="8">
        <f t="shared" si="302"/>
        <v>2101.1807188086673</v>
      </c>
      <c r="K111" s="8">
        <f t="shared" si="303"/>
        <v>-2101.1807188086673</v>
      </c>
      <c r="L111" s="8">
        <f t="shared" si="304"/>
        <v>5898.8192811913332</v>
      </c>
      <c r="M111" s="8">
        <f t="shared" si="305"/>
        <v>-5898.8192811913332</v>
      </c>
      <c r="O111" s="14">
        <v>0.03</v>
      </c>
      <c r="P111" s="10">
        <v>3.2000000000000001E-2</v>
      </c>
      <c r="Q111" s="7">
        <f t="shared" si="213"/>
        <v>196.34954084936206</v>
      </c>
      <c r="R111" s="15">
        <f t="shared" si="306"/>
        <v>3.58763145398918</v>
      </c>
      <c r="S111" s="5">
        <f t="shared" si="307"/>
        <v>6.1257422745431001E-17</v>
      </c>
      <c r="T111" s="16">
        <f t="shared" si="308"/>
        <v>-3.7976385623826658</v>
      </c>
      <c r="U111" s="16">
        <f t="shared" si="309"/>
        <v>3.7976385623826658</v>
      </c>
      <c r="V111" s="5">
        <f t="shared" si="310"/>
        <v>0.93129940623973395</v>
      </c>
      <c r="W111" s="5">
        <f t="shared" si="311"/>
        <v>0.93129940623973395</v>
      </c>
      <c r="X111" s="17">
        <f t="shared" si="312"/>
        <v>2.362556216262377</v>
      </c>
      <c r="Y111" s="17">
        <f t="shared" si="313"/>
        <v>2.362556216262377</v>
      </c>
      <c r="Z111" s="6">
        <f t="shared" si="314"/>
        <v>3.3411590429071167</v>
      </c>
      <c r="AD111">
        <v>1</v>
      </c>
    </row>
    <row r="112" spans="1:30" x14ac:dyDescent="0.25">
      <c r="A112" s="1">
        <f>SUM($AD$4:AD112)</f>
        <v>109</v>
      </c>
      <c r="B112" s="18" t="s">
        <v>33</v>
      </c>
      <c r="C112" s="13">
        <v>3.47</v>
      </c>
      <c r="D112" s="9">
        <v>18</v>
      </c>
      <c r="E112" s="10">
        <v>2</v>
      </c>
      <c r="F112" s="11">
        <v>1</v>
      </c>
      <c r="G112" s="12">
        <v>0</v>
      </c>
      <c r="H112" s="9">
        <v>1.2007000000000001</v>
      </c>
      <c r="I112" s="14">
        <v>3.47</v>
      </c>
      <c r="J112" s="8">
        <f t="shared" si="302"/>
        <v>7101.1807188086668</v>
      </c>
      <c r="K112" s="8">
        <f t="shared" si="303"/>
        <v>-7101.1807188086668</v>
      </c>
      <c r="L112" s="8">
        <f t="shared" si="304"/>
        <v>10898.819281191332</v>
      </c>
      <c r="M112" s="8">
        <f t="shared" si="305"/>
        <v>-10898.819281191332</v>
      </c>
      <c r="O112" s="14">
        <v>0.03</v>
      </c>
      <c r="P112" s="10">
        <v>3.2000000000000001E-2</v>
      </c>
      <c r="Q112" s="7">
        <f t="shared" si="213"/>
        <v>196.34954084936206</v>
      </c>
      <c r="R112" s="15">
        <f t="shared" si="306"/>
        <v>3.58763145398918</v>
      </c>
      <c r="S112" s="5">
        <f t="shared" si="307"/>
        <v>-0.92387953251128696</v>
      </c>
      <c r="T112" s="16">
        <f t="shared" si="308"/>
        <v>-3.7976385623826658</v>
      </c>
      <c r="U112" s="16">
        <f t="shared" si="309"/>
        <v>3.7976385623826658</v>
      </c>
      <c r="V112" s="5">
        <f t="shared" si="310"/>
        <v>0.93129940623973395</v>
      </c>
      <c r="W112" s="5">
        <f t="shared" si="311"/>
        <v>0.93129940623973395</v>
      </c>
      <c r="X112" s="17">
        <f t="shared" si="312"/>
        <v>3.2769596087694457</v>
      </c>
      <c r="Y112" s="17">
        <f t="shared" si="313"/>
        <v>0.65182779358784748</v>
      </c>
      <c r="Z112" s="6">
        <f t="shared" si="314"/>
        <v>3.3411590429071167</v>
      </c>
      <c r="AD112">
        <v>1</v>
      </c>
    </row>
    <row r="113" spans="1:30" x14ac:dyDescent="0.25">
      <c r="A113" s="1">
        <f>SUM($AD$4:AD113)</f>
        <v>110</v>
      </c>
      <c r="B113" s="18" t="s">
        <v>33</v>
      </c>
      <c r="C113" s="13">
        <v>3.47</v>
      </c>
      <c r="D113" s="9">
        <v>30</v>
      </c>
      <c r="E113" s="10">
        <v>2</v>
      </c>
      <c r="F113" s="11">
        <v>1</v>
      </c>
      <c r="G113" s="12">
        <v>0</v>
      </c>
      <c r="H113" s="9">
        <v>1.2007000000000001</v>
      </c>
      <c r="I113" s="14">
        <v>3.47</v>
      </c>
      <c r="J113" s="8">
        <f t="shared" si="302"/>
        <v>13101.180718808668</v>
      </c>
      <c r="K113" s="8">
        <f t="shared" si="303"/>
        <v>-13101.180718808668</v>
      </c>
      <c r="L113" s="8">
        <f t="shared" si="304"/>
        <v>16898.819281191332</v>
      </c>
      <c r="M113" s="8">
        <f t="shared" si="305"/>
        <v>-16898.819281191332</v>
      </c>
      <c r="O113" s="14">
        <v>0.03</v>
      </c>
      <c r="P113" s="10">
        <v>3.2000000000000001E-2</v>
      </c>
      <c r="Q113" s="7">
        <f t="shared" si="213"/>
        <v>196.34954084936206</v>
      </c>
      <c r="R113" s="15">
        <f t="shared" si="306"/>
        <v>3.58763145398918</v>
      </c>
      <c r="S113" s="5">
        <f t="shared" si="307"/>
        <v>0.92387953251128652</v>
      </c>
      <c r="T113" s="16">
        <f t="shared" si="308"/>
        <v>-3.7976385623826658</v>
      </c>
      <c r="U113" s="16">
        <f t="shared" si="309"/>
        <v>3.7976385623826658</v>
      </c>
      <c r="V113" s="5">
        <f t="shared" si="310"/>
        <v>0.93129940623973395</v>
      </c>
      <c r="W113" s="5">
        <f t="shared" si="311"/>
        <v>0.93129940623973395</v>
      </c>
      <c r="X113" s="17">
        <f t="shared" si="312"/>
        <v>0.65182779358784926</v>
      </c>
      <c r="Y113" s="17">
        <f t="shared" si="313"/>
        <v>3.2769596087694448</v>
      </c>
      <c r="Z113" s="6">
        <f t="shared" si="314"/>
        <v>3.3411590429071167</v>
      </c>
      <c r="AD113">
        <v>1</v>
      </c>
    </row>
    <row r="114" spans="1:30" x14ac:dyDescent="0.25">
      <c r="A114" s="1">
        <f>SUM($AD$4:AD114)</f>
        <v>111</v>
      </c>
      <c r="B114" s="18" t="s">
        <v>33</v>
      </c>
      <c r="C114" s="13">
        <v>3.47</v>
      </c>
      <c r="D114" s="9">
        <v>-30</v>
      </c>
      <c r="E114" s="10">
        <v>4</v>
      </c>
      <c r="F114" s="11">
        <v>1</v>
      </c>
      <c r="G114" s="12">
        <v>0</v>
      </c>
      <c r="H114" s="9">
        <v>1.2007000000000001</v>
      </c>
      <c r="I114" s="14">
        <v>3.47</v>
      </c>
      <c r="J114" s="8">
        <f t="shared" si="302"/>
        <v>-13101.180718808668</v>
      </c>
      <c r="K114" s="8">
        <f t="shared" si="303"/>
        <v>13101.180718808668</v>
      </c>
      <c r="L114" s="8">
        <f t="shared" si="304"/>
        <v>-16898.819281191332</v>
      </c>
      <c r="M114" s="8">
        <f t="shared" si="305"/>
        <v>16898.819281191332</v>
      </c>
      <c r="O114" s="14">
        <v>0.03</v>
      </c>
      <c r="P114" s="10">
        <v>3.2000000000000001E-2</v>
      </c>
      <c r="Q114" s="7">
        <f t="shared" ref="Q114:Q123" si="315">2*PI()/P114</f>
        <v>196.34954084936206</v>
      </c>
      <c r="R114" s="15">
        <f t="shared" si="306"/>
        <v>3.58763145398918</v>
      </c>
      <c r="S114" s="5">
        <f t="shared" si="307"/>
        <v>0.92387953251128652</v>
      </c>
      <c r="T114" s="16">
        <f t="shared" si="308"/>
        <v>3.7976385623826658</v>
      </c>
      <c r="U114" s="16">
        <f t="shared" si="309"/>
        <v>-3.7976385623826658</v>
      </c>
      <c r="V114" s="5">
        <f t="shared" si="310"/>
        <v>0.93129940623973395</v>
      </c>
      <c r="W114" s="5">
        <f t="shared" si="311"/>
        <v>0.93129940623973395</v>
      </c>
      <c r="X114" s="17">
        <f t="shared" si="312"/>
        <v>0.65182779358784926</v>
      </c>
      <c r="Y114" s="17">
        <f t="shared" si="313"/>
        <v>3.2769596087694448</v>
      </c>
      <c r="Z114" s="6">
        <f t="shared" si="314"/>
        <v>3.3411590429071167</v>
      </c>
      <c r="AD114">
        <v>1</v>
      </c>
    </row>
    <row r="115" spans="1:30" x14ac:dyDescent="0.25">
      <c r="A115" s="1">
        <f>SUM($AD$4:AD115)</f>
        <v>112</v>
      </c>
      <c r="B115" s="18" t="s">
        <v>33</v>
      </c>
      <c r="C115" s="13">
        <v>3.47</v>
      </c>
      <c r="D115" s="9">
        <v>-18</v>
      </c>
      <c r="E115" s="10">
        <v>4</v>
      </c>
      <c r="F115" s="11">
        <v>1</v>
      </c>
      <c r="G115" s="12">
        <v>0</v>
      </c>
      <c r="H115" s="9">
        <v>1.2007000000000001</v>
      </c>
      <c r="I115" s="14">
        <v>3.47</v>
      </c>
      <c r="J115" s="8">
        <f t="shared" ref="J115:J123" si="316">1000*(T115/2+D115/2)+G115</f>
        <v>-7101.1807188086668</v>
      </c>
      <c r="K115" s="8">
        <f t="shared" ref="K115:K123" si="317">1000*(U115/2-D115/2)+G115</f>
        <v>7101.1807188086668</v>
      </c>
      <c r="L115" s="8">
        <f t="shared" ref="L115:L123" si="318">1000*(-T115/2+D115/2)+G115</f>
        <v>-10898.819281191332</v>
      </c>
      <c r="M115" s="8">
        <f t="shared" ref="M115:M123" si="319">1000*(-U115/2-D115/2)+G115</f>
        <v>10898.819281191332</v>
      </c>
      <c r="O115" s="14">
        <v>0.03</v>
      </c>
      <c r="P115" s="10">
        <v>3.2000000000000001E-2</v>
      </c>
      <c r="Q115" s="7">
        <f t="shared" si="315"/>
        <v>196.34954084936206</v>
      </c>
      <c r="R115" s="15">
        <f t="shared" ref="R115:R123" si="320">H115/Q115*299792458/510996</f>
        <v>3.58763145398918</v>
      </c>
      <c r="S115" s="5">
        <f t="shared" ref="S115:S123" si="321">COS(Q115*D115/1000)</f>
        <v>-0.92387953251128696</v>
      </c>
      <c r="T115" s="16">
        <f t="shared" ref="T115:T123" si="322">IF(OR(E115=2,E115=3),-1,1)*2000*ACOS(V115)/Q115</f>
        <v>3.7976385623826658</v>
      </c>
      <c r="U115" s="16">
        <f t="shared" ref="U115:U123" si="323">IF(OR(E115=3,E115=4),-1,1)*2000*ACOS(W115)/Q115</f>
        <v>-3.7976385623826658</v>
      </c>
      <c r="V115" s="5">
        <f t="shared" ref="V115:V123" si="324">Z115/R115</f>
        <v>0.93129940623973395</v>
      </c>
      <c r="W115" s="5">
        <f t="shared" ref="W115:W123" si="325">Z115/R115</f>
        <v>0.93129940623973395</v>
      </c>
      <c r="X115" s="17">
        <f t="shared" ref="X115:X123" si="326">Z115*SQRT(1-COS(Q115*D115/1000))/SQRT(2)</f>
        <v>3.2769596087694457</v>
      </c>
      <c r="Y115" s="17">
        <f t="shared" ref="Y115:Y123" si="327">Z115*SQRT(1+COS(Q115*D115/1000))/SQRT(2)</f>
        <v>0.65182779358784748</v>
      </c>
      <c r="Z115" s="6">
        <f t="shared" ref="Z115:Z123" si="328">SQRT(2*(O115/(F115*P115)*(1+C115^2/2)-1))</f>
        <v>3.3411590429071167</v>
      </c>
      <c r="AD115">
        <v>1</v>
      </c>
    </row>
    <row r="116" spans="1:30" x14ac:dyDescent="0.25">
      <c r="A116" s="1">
        <f>SUM($AD$4:AD116)</f>
        <v>113</v>
      </c>
      <c r="B116" s="18" t="s">
        <v>33</v>
      </c>
      <c r="C116" s="13">
        <v>3.47</v>
      </c>
      <c r="D116" s="9">
        <v>-10</v>
      </c>
      <c r="E116" s="10">
        <v>4</v>
      </c>
      <c r="F116" s="11">
        <v>1</v>
      </c>
      <c r="G116" s="12">
        <v>0</v>
      </c>
      <c r="H116" s="9">
        <v>1.2007000000000001</v>
      </c>
      <c r="I116" s="14">
        <v>3.47</v>
      </c>
      <c r="J116" s="8">
        <f t="shared" si="316"/>
        <v>-3101.1807188086673</v>
      </c>
      <c r="K116" s="8">
        <f t="shared" si="317"/>
        <v>3101.1807188086673</v>
      </c>
      <c r="L116" s="8">
        <f t="shared" si="318"/>
        <v>-6898.8192811913332</v>
      </c>
      <c r="M116" s="8">
        <f t="shared" si="319"/>
        <v>6898.8192811913332</v>
      </c>
      <c r="O116" s="14">
        <v>0.03</v>
      </c>
      <c r="P116" s="10">
        <v>3.2000000000000001E-2</v>
      </c>
      <c r="Q116" s="7">
        <f t="shared" si="315"/>
        <v>196.34954084936206</v>
      </c>
      <c r="R116" s="15">
        <f t="shared" si="320"/>
        <v>3.58763145398918</v>
      </c>
      <c r="S116" s="5">
        <f t="shared" si="321"/>
        <v>-0.3826834323650895</v>
      </c>
      <c r="T116" s="16">
        <f t="shared" si="322"/>
        <v>3.7976385623826658</v>
      </c>
      <c r="U116" s="16">
        <f t="shared" si="323"/>
        <v>-3.7976385623826658</v>
      </c>
      <c r="V116" s="5">
        <f t="shared" si="324"/>
        <v>0.93129940623973395</v>
      </c>
      <c r="W116" s="5">
        <f t="shared" si="325"/>
        <v>0.93129940623973395</v>
      </c>
      <c r="X116" s="17">
        <f t="shared" si="326"/>
        <v>2.778072214047123</v>
      </c>
      <c r="Y116" s="17">
        <f t="shared" si="327"/>
        <v>1.8562485080234583</v>
      </c>
      <c r="Z116" s="6">
        <f t="shared" si="328"/>
        <v>3.3411590429071167</v>
      </c>
      <c r="AD116">
        <v>1</v>
      </c>
    </row>
    <row r="117" spans="1:30" x14ac:dyDescent="0.25">
      <c r="A117" s="1">
        <f>SUM($AD$4:AD117)</f>
        <v>114</v>
      </c>
      <c r="B117" s="18" t="s">
        <v>33</v>
      </c>
      <c r="C117" s="13">
        <v>3.47</v>
      </c>
      <c r="D117" s="9">
        <v>-6</v>
      </c>
      <c r="E117" s="10">
        <v>4</v>
      </c>
      <c r="F117" s="11">
        <v>1</v>
      </c>
      <c r="G117" s="12">
        <v>0</v>
      </c>
      <c r="H117" s="9">
        <v>1.2007000000000001</v>
      </c>
      <c r="I117" s="14">
        <v>3.47</v>
      </c>
      <c r="J117" s="8">
        <f t="shared" si="316"/>
        <v>-1101.1807188086671</v>
      </c>
      <c r="K117" s="8">
        <f t="shared" si="317"/>
        <v>1101.1807188086671</v>
      </c>
      <c r="L117" s="8">
        <f t="shared" si="318"/>
        <v>-4898.8192811913332</v>
      </c>
      <c r="M117" s="8">
        <f t="shared" si="319"/>
        <v>4898.8192811913332</v>
      </c>
      <c r="O117" s="14">
        <v>0.03</v>
      </c>
      <c r="P117" s="10">
        <v>3.2000000000000001E-2</v>
      </c>
      <c r="Q117" s="7">
        <f t="shared" si="315"/>
        <v>196.34954084936206</v>
      </c>
      <c r="R117" s="15">
        <f t="shared" si="320"/>
        <v>3.58763145398918</v>
      </c>
      <c r="S117" s="5">
        <f t="shared" si="321"/>
        <v>0.38268343236508984</v>
      </c>
      <c r="T117" s="16">
        <f t="shared" si="322"/>
        <v>3.7976385623826658</v>
      </c>
      <c r="U117" s="16">
        <f t="shared" si="323"/>
        <v>-3.7976385623826658</v>
      </c>
      <c r="V117" s="5">
        <f t="shared" si="324"/>
        <v>0.93129940623973395</v>
      </c>
      <c r="W117" s="5">
        <f t="shared" si="325"/>
        <v>0.93129940623973395</v>
      </c>
      <c r="X117" s="17">
        <f t="shared" si="326"/>
        <v>1.8562485080234576</v>
      </c>
      <c r="Y117" s="17">
        <f t="shared" si="327"/>
        <v>2.7780722140471235</v>
      </c>
      <c r="Z117" s="6">
        <f t="shared" si="328"/>
        <v>3.3411590429071167</v>
      </c>
      <c r="AD117">
        <v>1</v>
      </c>
    </row>
    <row r="118" spans="1:30" x14ac:dyDescent="0.25">
      <c r="A118" s="1">
        <f>SUM($AD$4:AD118)</f>
        <v>115</v>
      </c>
      <c r="B118" s="18" t="s">
        <v>33</v>
      </c>
      <c r="C118" s="13">
        <v>3.47</v>
      </c>
      <c r="D118" s="9">
        <v>-2</v>
      </c>
      <c r="E118" s="10">
        <v>4</v>
      </c>
      <c r="F118" s="11">
        <v>1</v>
      </c>
      <c r="G118" s="12">
        <v>0</v>
      </c>
      <c r="H118" s="9">
        <v>1.2007000000000001</v>
      </c>
      <c r="I118" s="14">
        <v>3.47</v>
      </c>
      <c r="J118" s="8">
        <f t="shared" si="316"/>
        <v>898.81928119133295</v>
      </c>
      <c r="K118" s="8">
        <f t="shared" si="317"/>
        <v>-898.81928119133295</v>
      </c>
      <c r="L118" s="8">
        <f t="shared" si="318"/>
        <v>-2898.8192811913327</v>
      </c>
      <c r="M118" s="8">
        <f t="shared" si="319"/>
        <v>2898.8192811913327</v>
      </c>
      <c r="O118" s="14">
        <v>0.03</v>
      </c>
      <c r="P118" s="10">
        <v>3.2000000000000001E-2</v>
      </c>
      <c r="Q118" s="7">
        <f t="shared" si="315"/>
        <v>196.34954084936206</v>
      </c>
      <c r="R118" s="15">
        <f t="shared" si="320"/>
        <v>3.58763145398918</v>
      </c>
      <c r="S118" s="5">
        <f t="shared" si="321"/>
        <v>0.92387953251128674</v>
      </c>
      <c r="T118" s="16">
        <f t="shared" si="322"/>
        <v>3.7976385623826658</v>
      </c>
      <c r="U118" s="16">
        <f t="shared" si="323"/>
        <v>-3.7976385623826658</v>
      </c>
      <c r="V118" s="5">
        <f t="shared" si="324"/>
        <v>0.93129940623973395</v>
      </c>
      <c r="W118" s="5">
        <f t="shared" si="325"/>
        <v>0.93129940623973395</v>
      </c>
      <c r="X118" s="17">
        <f t="shared" si="326"/>
        <v>0.65182779358784837</v>
      </c>
      <c r="Y118" s="17">
        <f t="shared" si="327"/>
        <v>3.2769596087694457</v>
      </c>
      <c r="Z118" s="6">
        <f t="shared" si="328"/>
        <v>3.3411590429071167</v>
      </c>
      <c r="AD118">
        <v>1</v>
      </c>
    </row>
    <row r="119" spans="1:30" x14ac:dyDescent="0.25">
      <c r="A119" s="1">
        <f>SUM($AD$4:AD119)</f>
        <v>116</v>
      </c>
      <c r="B119" s="18" t="s">
        <v>33</v>
      </c>
      <c r="C119" s="13">
        <v>3.47</v>
      </c>
      <c r="D119" s="9">
        <v>2</v>
      </c>
      <c r="E119" s="10">
        <v>4</v>
      </c>
      <c r="F119" s="11">
        <v>1</v>
      </c>
      <c r="G119" s="12">
        <v>0</v>
      </c>
      <c r="H119" s="9">
        <v>1.2007000000000001</v>
      </c>
      <c r="I119" s="14">
        <v>3.47</v>
      </c>
      <c r="J119" s="8">
        <f t="shared" si="316"/>
        <v>2898.8192811913327</v>
      </c>
      <c r="K119" s="8">
        <f t="shared" si="317"/>
        <v>-2898.8192811913327</v>
      </c>
      <c r="L119" s="8">
        <f t="shared" si="318"/>
        <v>-898.81928119133295</v>
      </c>
      <c r="M119" s="8">
        <f t="shared" si="319"/>
        <v>898.81928119133295</v>
      </c>
      <c r="O119" s="14">
        <v>0.03</v>
      </c>
      <c r="P119" s="10">
        <v>3.2000000000000001E-2</v>
      </c>
      <c r="Q119" s="7">
        <f t="shared" si="315"/>
        <v>196.34954084936206</v>
      </c>
      <c r="R119" s="15">
        <f t="shared" si="320"/>
        <v>3.58763145398918</v>
      </c>
      <c r="S119" s="5">
        <f t="shared" si="321"/>
        <v>0.92387953251128674</v>
      </c>
      <c r="T119" s="16">
        <f t="shared" si="322"/>
        <v>3.7976385623826658</v>
      </c>
      <c r="U119" s="16">
        <f t="shared" si="323"/>
        <v>-3.7976385623826658</v>
      </c>
      <c r="V119" s="5">
        <f t="shared" si="324"/>
        <v>0.93129940623973395</v>
      </c>
      <c r="W119" s="5">
        <f t="shared" si="325"/>
        <v>0.93129940623973395</v>
      </c>
      <c r="X119" s="17">
        <f t="shared" si="326"/>
        <v>0.65182779358784837</v>
      </c>
      <c r="Y119" s="17">
        <f t="shared" si="327"/>
        <v>3.2769596087694457</v>
      </c>
      <c r="Z119" s="6">
        <f t="shared" si="328"/>
        <v>3.3411590429071167</v>
      </c>
      <c r="AD119">
        <v>1</v>
      </c>
    </row>
    <row r="120" spans="1:30" x14ac:dyDescent="0.25">
      <c r="A120" s="1">
        <f>SUM($AD$4:AD120)</f>
        <v>117</v>
      </c>
      <c r="B120" s="18" t="s">
        <v>33</v>
      </c>
      <c r="C120" s="13">
        <v>3.47</v>
      </c>
      <c r="D120" s="9">
        <v>6</v>
      </c>
      <c r="E120" s="10">
        <v>4</v>
      </c>
      <c r="F120" s="11">
        <v>1</v>
      </c>
      <c r="G120" s="12">
        <v>0</v>
      </c>
      <c r="H120" s="9">
        <v>1.2007000000000001</v>
      </c>
      <c r="I120" s="14">
        <v>3.47</v>
      </c>
      <c r="J120" s="8">
        <f t="shared" si="316"/>
        <v>4898.8192811913332</v>
      </c>
      <c r="K120" s="8">
        <f t="shared" si="317"/>
        <v>-4898.8192811913332</v>
      </c>
      <c r="L120" s="8">
        <f t="shared" si="318"/>
        <v>1101.1807188086671</v>
      </c>
      <c r="M120" s="8">
        <f t="shared" si="319"/>
        <v>-1101.1807188086671</v>
      </c>
      <c r="O120" s="14">
        <v>0.03</v>
      </c>
      <c r="P120" s="10">
        <v>3.2000000000000001E-2</v>
      </c>
      <c r="Q120" s="7">
        <f t="shared" si="315"/>
        <v>196.34954084936206</v>
      </c>
      <c r="R120" s="15">
        <f t="shared" si="320"/>
        <v>3.58763145398918</v>
      </c>
      <c r="S120" s="5">
        <f t="shared" si="321"/>
        <v>0.38268343236508984</v>
      </c>
      <c r="T120" s="16">
        <f t="shared" si="322"/>
        <v>3.7976385623826658</v>
      </c>
      <c r="U120" s="16">
        <f t="shared" si="323"/>
        <v>-3.7976385623826658</v>
      </c>
      <c r="V120" s="5">
        <f t="shared" si="324"/>
        <v>0.93129940623973395</v>
      </c>
      <c r="W120" s="5">
        <f t="shared" si="325"/>
        <v>0.93129940623973395</v>
      </c>
      <c r="X120" s="17">
        <f t="shared" si="326"/>
        <v>1.8562485080234576</v>
      </c>
      <c r="Y120" s="17">
        <f t="shared" si="327"/>
        <v>2.7780722140471235</v>
      </c>
      <c r="Z120" s="6">
        <f t="shared" si="328"/>
        <v>3.3411590429071167</v>
      </c>
      <c r="AD120">
        <v>1</v>
      </c>
    </row>
    <row r="121" spans="1:30" x14ac:dyDescent="0.25">
      <c r="A121" s="1">
        <f>SUM($AD$4:AD121)</f>
        <v>118</v>
      </c>
      <c r="B121" s="18" t="s">
        <v>33</v>
      </c>
      <c r="C121" s="13">
        <v>3.47</v>
      </c>
      <c r="D121" s="9">
        <v>8</v>
      </c>
      <c r="E121" s="10">
        <v>4</v>
      </c>
      <c r="F121" s="11">
        <v>1</v>
      </c>
      <c r="G121" s="12">
        <v>0</v>
      </c>
      <c r="H121" s="9">
        <v>1.2007000000000001</v>
      </c>
      <c r="I121" s="14">
        <v>3.47</v>
      </c>
      <c r="J121" s="8">
        <f t="shared" si="316"/>
        <v>5898.8192811913332</v>
      </c>
      <c r="K121" s="8">
        <f t="shared" si="317"/>
        <v>-5898.8192811913332</v>
      </c>
      <c r="L121" s="8">
        <f t="shared" si="318"/>
        <v>2101.1807188086673</v>
      </c>
      <c r="M121" s="8">
        <f t="shared" si="319"/>
        <v>-2101.1807188086673</v>
      </c>
      <c r="O121" s="14">
        <v>0.03</v>
      </c>
      <c r="P121" s="10">
        <v>3.2000000000000001E-2</v>
      </c>
      <c r="Q121" s="7">
        <f t="shared" si="315"/>
        <v>196.34954084936206</v>
      </c>
      <c r="R121" s="15">
        <f t="shared" si="320"/>
        <v>3.58763145398918</v>
      </c>
      <c r="S121" s="5">
        <f t="shared" si="321"/>
        <v>6.1257422745431001E-17</v>
      </c>
      <c r="T121" s="16">
        <f t="shared" si="322"/>
        <v>3.7976385623826658</v>
      </c>
      <c r="U121" s="16">
        <f t="shared" si="323"/>
        <v>-3.7976385623826658</v>
      </c>
      <c r="V121" s="5">
        <f t="shared" si="324"/>
        <v>0.93129940623973395</v>
      </c>
      <c r="W121" s="5">
        <f t="shared" si="325"/>
        <v>0.93129940623973395</v>
      </c>
      <c r="X121" s="17">
        <f t="shared" si="326"/>
        <v>2.362556216262377</v>
      </c>
      <c r="Y121" s="17">
        <f t="shared" si="327"/>
        <v>2.362556216262377</v>
      </c>
      <c r="Z121" s="6">
        <f t="shared" si="328"/>
        <v>3.3411590429071167</v>
      </c>
      <c r="AD121">
        <v>1</v>
      </c>
    </row>
    <row r="122" spans="1:30" x14ac:dyDescent="0.25">
      <c r="A122" s="1">
        <f>SUM($AD$4:AD122)</f>
        <v>119</v>
      </c>
      <c r="B122" s="18" t="s">
        <v>33</v>
      </c>
      <c r="C122" s="13">
        <v>3.47</v>
      </c>
      <c r="D122" s="9">
        <v>18</v>
      </c>
      <c r="E122" s="10">
        <v>4</v>
      </c>
      <c r="F122" s="11">
        <v>1</v>
      </c>
      <c r="G122" s="12">
        <v>0</v>
      </c>
      <c r="H122" s="9">
        <v>1.2007000000000001</v>
      </c>
      <c r="I122" s="14">
        <v>3.47</v>
      </c>
      <c r="J122" s="8">
        <f t="shared" si="316"/>
        <v>10898.819281191332</v>
      </c>
      <c r="K122" s="8">
        <f t="shared" si="317"/>
        <v>-10898.819281191332</v>
      </c>
      <c r="L122" s="8">
        <f t="shared" si="318"/>
        <v>7101.1807188086668</v>
      </c>
      <c r="M122" s="8">
        <f t="shared" si="319"/>
        <v>-7101.1807188086668</v>
      </c>
      <c r="O122" s="14">
        <v>0.03</v>
      </c>
      <c r="P122" s="10">
        <v>3.2000000000000001E-2</v>
      </c>
      <c r="Q122" s="7">
        <f t="shared" si="315"/>
        <v>196.34954084936206</v>
      </c>
      <c r="R122" s="15">
        <f t="shared" si="320"/>
        <v>3.58763145398918</v>
      </c>
      <c r="S122" s="5">
        <f t="shared" si="321"/>
        <v>-0.92387953251128696</v>
      </c>
      <c r="T122" s="16">
        <f t="shared" si="322"/>
        <v>3.7976385623826658</v>
      </c>
      <c r="U122" s="16">
        <f t="shared" si="323"/>
        <v>-3.7976385623826658</v>
      </c>
      <c r="V122" s="5">
        <f t="shared" si="324"/>
        <v>0.93129940623973395</v>
      </c>
      <c r="W122" s="5">
        <f t="shared" si="325"/>
        <v>0.93129940623973395</v>
      </c>
      <c r="X122" s="17">
        <f t="shared" si="326"/>
        <v>3.2769596087694457</v>
      </c>
      <c r="Y122" s="17">
        <f t="shared" si="327"/>
        <v>0.65182779358784748</v>
      </c>
      <c r="Z122" s="6">
        <f t="shared" si="328"/>
        <v>3.3411590429071167</v>
      </c>
      <c r="AD122">
        <v>1</v>
      </c>
    </row>
    <row r="123" spans="1:30" x14ac:dyDescent="0.25">
      <c r="A123" s="1">
        <f>SUM($AD$4:AD123)</f>
        <v>120</v>
      </c>
      <c r="B123" s="18" t="s">
        <v>33</v>
      </c>
      <c r="C123" s="13">
        <v>3.47</v>
      </c>
      <c r="D123" s="9">
        <v>30</v>
      </c>
      <c r="E123" s="10">
        <v>4</v>
      </c>
      <c r="F123" s="11">
        <v>1</v>
      </c>
      <c r="G123" s="12">
        <v>0</v>
      </c>
      <c r="H123" s="9">
        <v>1.2007000000000001</v>
      </c>
      <c r="I123" s="14">
        <v>3.47</v>
      </c>
      <c r="J123" s="8">
        <f t="shared" si="316"/>
        <v>16898.819281191332</v>
      </c>
      <c r="K123" s="8">
        <f t="shared" si="317"/>
        <v>-16898.819281191332</v>
      </c>
      <c r="L123" s="8">
        <f t="shared" si="318"/>
        <v>13101.180718808668</v>
      </c>
      <c r="M123" s="8">
        <f t="shared" si="319"/>
        <v>-13101.180718808668</v>
      </c>
      <c r="O123" s="14">
        <v>0.03</v>
      </c>
      <c r="P123" s="10">
        <v>3.2000000000000001E-2</v>
      </c>
      <c r="Q123" s="7">
        <f t="shared" si="315"/>
        <v>196.34954084936206</v>
      </c>
      <c r="R123" s="15">
        <f t="shared" si="320"/>
        <v>3.58763145398918</v>
      </c>
      <c r="S123" s="5">
        <f t="shared" si="321"/>
        <v>0.92387953251128652</v>
      </c>
      <c r="T123" s="16">
        <f t="shared" si="322"/>
        <v>3.7976385623826658</v>
      </c>
      <c r="U123" s="16">
        <f t="shared" si="323"/>
        <v>-3.7976385623826658</v>
      </c>
      <c r="V123" s="5">
        <f t="shared" si="324"/>
        <v>0.93129940623973395</v>
      </c>
      <c r="W123" s="5">
        <f t="shared" si="325"/>
        <v>0.93129940623973395</v>
      </c>
      <c r="X123" s="17">
        <f t="shared" si="326"/>
        <v>0.65182779358784926</v>
      </c>
      <c r="Y123" s="17">
        <f t="shared" si="327"/>
        <v>3.2769596087694448</v>
      </c>
      <c r="Z123" s="6">
        <f t="shared" si="328"/>
        <v>3.3411590429071167</v>
      </c>
      <c r="AD123">
        <v>1</v>
      </c>
    </row>
    <row r="124" spans="1:30" x14ac:dyDescent="0.25">
      <c r="A124" s="1">
        <f>SUM($AD$4:AD124)</f>
        <v>121</v>
      </c>
      <c r="B124" s="18" t="s">
        <v>33</v>
      </c>
      <c r="C124" s="13">
        <v>3.48</v>
      </c>
      <c r="D124" s="9">
        <v>-30</v>
      </c>
      <c r="E124" s="10">
        <v>2</v>
      </c>
      <c r="F124" s="11">
        <v>1</v>
      </c>
      <c r="G124" s="12">
        <v>0</v>
      </c>
      <c r="H124" s="9">
        <v>1.2007000000000001</v>
      </c>
      <c r="I124" s="14">
        <v>3.47</v>
      </c>
      <c r="J124" s="8">
        <f t="shared" si="302"/>
        <v>-16860.505520136529</v>
      </c>
      <c r="K124" s="8">
        <f t="shared" si="303"/>
        <v>16860.505520136529</v>
      </c>
      <c r="L124" s="8">
        <f t="shared" si="304"/>
        <v>-13139.494479863473</v>
      </c>
      <c r="M124" s="8">
        <f t="shared" si="305"/>
        <v>13139.494479863473</v>
      </c>
      <c r="O124" s="14">
        <v>0.03</v>
      </c>
      <c r="P124" s="10">
        <v>3.2000000000000001E-2</v>
      </c>
      <c r="Q124" s="7">
        <f t="shared" si="213"/>
        <v>196.34954084936206</v>
      </c>
      <c r="R124" s="15">
        <f t="shared" si="306"/>
        <v>3.58763145398918</v>
      </c>
      <c r="S124" s="5">
        <f t="shared" si="307"/>
        <v>0.92387953251128652</v>
      </c>
      <c r="T124" s="16">
        <f t="shared" si="308"/>
        <v>-3.7210110402730541</v>
      </c>
      <c r="U124" s="16">
        <f t="shared" si="309"/>
        <v>3.7210110402730541</v>
      </c>
      <c r="V124" s="5">
        <f t="shared" si="310"/>
        <v>0.93401327469088968</v>
      </c>
      <c r="W124" s="5">
        <f t="shared" si="311"/>
        <v>0.93401327469088968</v>
      </c>
      <c r="X124" s="17">
        <f t="shared" si="312"/>
        <v>0.65372726315988205</v>
      </c>
      <c r="Y124" s="17">
        <f t="shared" si="313"/>
        <v>3.2865088871630168</v>
      </c>
      <c r="Z124" s="6">
        <f t="shared" si="314"/>
        <v>3.3508954027244719</v>
      </c>
      <c r="AD124">
        <v>1</v>
      </c>
    </row>
    <row r="125" spans="1:30" x14ac:dyDescent="0.25">
      <c r="A125" s="1">
        <f>SUM($AD$4:AD125)</f>
        <v>122</v>
      </c>
      <c r="B125" s="18" t="s">
        <v>33</v>
      </c>
      <c r="C125" s="13">
        <v>3.48</v>
      </c>
      <c r="D125" s="9">
        <v>-18</v>
      </c>
      <c r="E125" s="10">
        <v>2</v>
      </c>
      <c r="F125" s="11">
        <v>1</v>
      </c>
      <c r="G125" s="12">
        <v>0</v>
      </c>
      <c r="H125" s="9">
        <v>1.2007000000000001</v>
      </c>
      <c r="I125" s="14">
        <v>3.47</v>
      </c>
      <c r="J125" s="8">
        <f t="shared" si="302"/>
        <v>-10860.505520136527</v>
      </c>
      <c r="K125" s="8">
        <f t="shared" si="303"/>
        <v>10860.505520136527</v>
      </c>
      <c r="L125" s="8">
        <f t="shared" si="304"/>
        <v>-7139.4944798634724</v>
      </c>
      <c r="M125" s="8">
        <f t="shared" si="305"/>
        <v>7139.4944798634724</v>
      </c>
      <c r="O125" s="14">
        <v>0.03</v>
      </c>
      <c r="P125" s="10">
        <v>3.2000000000000001E-2</v>
      </c>
      <c r="Q125" s="7">
        <f t="shared" si="213"/>
        <v>196.34954084936206</v>
      </c>
      <c r="R125" s="15">
        <f t="shared" si="306"/>
        <v>3.58763145398918</v>
      </c>
      <c r="S125" s="5">
        <f t="shared" si="307"/>
        <v>-0.92387953251128696</v>
      </c>
      <c r="T125" s="16">
        <f t="shared" si="308"/>
        <v>-3.7210110402730541</v>
      </c>
      <c r="U125" s="16">
        <f t="shared" si="309"/>
        <v>3.7210110402730541</v>
      </c>
      <c r="V125" s="5">
        <f t="shared" si="310"/>
        <v>0.93401327469088968</v>
      </c>
      <c r="W125" s="5">
        <f t="shared" si="311"/>
        <v>0.93401327469088968</v>
      </c>
      <c r="X125" s="17">
        <f t="shared" si="312"/>
        <v>3.2865088871630173</v>
      </c>
      <c r="Y125" s="17">
        <f t="shared" si="313"/>
        <v>0.65372726315988017</v>
      </c>
      <c r="Z125" s="6">
        <f t="shared" si="314"/>
        <v>3.3508954027244719</v>
      </c>
      <c r="AD125">
        <v>1</v>
      </c>
    </row>
    <row r="126" spans="1:30" x14ac:dyDescent="0.25">
      <c r="A126" s="1">
        <f>SUM($AD$4:AD126)</f>
        <v>123</v>
      </c>
      <c r="B126" s="18" t="s">
        <v>33</v>
      </c>
      <c r="C126" s="13">
        <v>3.48</v>
      </c>
      <c r="D126" s="9">
        <v>-10</v>
      </c>
      <c r="E126" s="10">
        <v>2</v>
      </c>
      <c r="F126" s="11">
        <v>1</v>
      </c>
      <c r="G126" s="12">
        <v>0</v>
      </c>
      <c r="H126" s="9">
        <v>1.2007000000000001</v>
      </c>
      <c r="I126" s="14">
        <v>3.47</v>
      </c>
      <c r="J126" s="8">
        <f t="shared" si="302"/>
        <v>-6860.5055201365276</v>
      </c>
      <c r="K126" s="8">
        <f t="shared" si="303"/>
        <v>6860.5055201365276</v>
      </c>
      <c r="L126" s="8">
        <f t="shared" si="304"/>
        <v>-3139.4944798634729</v>
      </c>
      <c r="M126" s="8">
        <f t="shared" si="305"/>
        <v>3139.4944798634729</v>
      </c>
      <c r="O126" s="14">
        <v>0.03</v>
      </c>
      <c r="P126" s="10">
        <v>3.2000000000000001E-2</v>
      </c>
      <c r="Q126" s="7">
        <f t="shared" si="213"/>
        <v>196.34954084936206</v>
      </c>
      <c r="R126" s="15">
        <f t="shared" si="306"/>
        <v>3.58763145398918</v>
      </c>
      <c r="S126" s="5">
        <f t="shared" si="307"/>
        <v>-0.3826834323650895</v>
      </c>
      <c r="T126" s="16">
        <f t="shared" si="308"/>
        <v>-3.7210110402730541</v>
      </c>
      <c r="U126" s="16">
        <f t="shared" si="309"/>
        <v>3.7210110402730541</v>
      </c>
      <c r="V126" s="5">
        <f t="shared" si="310"/>
        <v>0.93401327469088968</v>
      </c>
      <c r="W126" s="5">
        <f t="shared" si="311"/>
        <v>0.93401327469088968</v>
      </c>
      <c r="X126" s="17">
        <f t="shared" si="312"/>
        <v>2.7861677013696973</v>
      </c>
      <c r="Y126" s="17">
        <f t="shared" si="313"/>
        <v>1.8616577397159491</v>
      </c>
      <c r="Z126" s="6">
        <f t="shared" si="314"/>
        <v>3.3508954027244719</v>
      </c>
      <c r="AD126">
        <v>1</v>
      </c>
    </row>
    <row r="127" spans="1:30" x14ac:dyDescent="0.25">
      <c r="A127" s="1">
        <f>SUM($AD$4:AD127)</f>
        <v>124</v>
      </c>
      <c r="B127" s="18" t="s">
        <v>33</v>
      </c>
      <c r="C127" s="13">
        <v>3.48</v>
      </c>
      <c r="D127" s="9">
        <v>-6</v>
      </c>
      <c r="E127" s="10">
        <v>2</v>
      </c>
      <c r="F127" s="11">
        <v>1</v>
      </c>
      <c r="G127" s="12">
        <v>0</v>
      </c>
      <c r="H127" s="9">
        <v>1.2007000000000001</v>
      </c>
      <c r="I127" s="14">
        <v>3.47</v>
      </c>
      <c r="J127" s="8">
        <f t="shared" si="302"/>
        <v>-4860.5055201365276</v>
      </c>
      <c r="K127" s="8">
        <f t="shared" si="303"/>
        <v>4860.5055201365276</v>
      </c>
      <c r="L127" s="8">
        <f t="shared" si="304"/>
        <v>-1139.4944798634729</v>
      </c>
      <c r="M127" s="8">
        <f t="shared" si="305"/>
        <v>1139.4944798634729</v>
      </c>
      <c r="O127" s="14">
        <v>0.03</v>
      </c>
      <c r="P127" s="10">
        <v>3.2000000000000001E-2</v>
      </c>
      <c r="Q127" s="7">
        <f t="shared" si="213"/>
        <v>196.34954084936206</v>
      </c>
      <c r="R127" s="15">
        <f t="shared" si="306"/>
        <v>3.58763145398918</v>
      </c>
      <c r="S127" s="5">
        <f t="shared" si="307"/>
        <v>0.38268343236508984</v>
      </c>
      <c r="T127" s="16">
        <f t="shared" si="308"/>
        <v>-3.7210110402730541</v>
      </c>
      <c r="U127" s="16">
        <f t="shared" si="309"/>
        <v>3.7210110402730541</v>
      </c>
      <c r="V127" s="5">
        <f t="shared" si="310"/>
        <v>0.93401327469088968</v>
      </c>
      <c r="W127" s="5">
        <f t="shared" si="311"/>
        <v>0.93401327469088968</v>
      </c>
      <c r="X127" s="17">
        <f t="shared" si="312"/>
        <v>1.8616577397159486</v>
      </c>
      <c r="Y127" s="17">
        <f t="shared" si="313"/>
        <v>2.7861677013696982</v>
      </c>
      <c r="Z127" s="6">
        <f t="shared" si="314"/>
        <v>3.3508954027244719</v>
      </c>
      <c r="AD127">
        <v>1</v>
      </c>
    </row>
    <row r="128" spans="1:30" x14ac:dyDescent="0.25">
      <c r="A128" s="1">
        <f>SUM($AD$4:AD128)</f>
        <v>125</v>
      </c>
      <c r="B128" s="18" t="s">
        <v>33</v>
      </c>
      <c r="C128" s="13">
        <v>3.48</v>
      </c>
      <c r="D128" s="9">
        <v>-2</v>
      </c>
      <c r="E128" s="10">
        <v>2</v>
      </c>
      <c r="F128" s="11">
        <v>1</v>
      </c>
      <c r="G128" s="12">
        <v>0</v>
      </c>
      <c r="H128" s="9">
        <v>1.2007000000000001</v>
      </c>
      <c r="I128" s="14">
        <v>3.47</v>
      </c>
      <c r="J128" s="8">
        <f t="shared" si="302"/>
        <v>-2860.5055201365271</v>
      </c>
      <c r="K128" s="8">
        <f t="shared" si="303"/>
        <v>2860.5055201365271</v>
      </c>
      <c r="L128" s="8">
        <f t="shared" si="304"/>
        <v>860.50552013652702</v>
      </c>
      <c r="M128" s="8">
        <f t="shared" si="305"/>
        <v>-860.50552013652702</v>
      </c>
      <c r="O128" s="14">
        <v>0.03</v>
      </c>
      <c r="P128" s="10">
        <v>3.2000000000000001E-2</v>
      </c>
      <c r="Q128" s="7">
        <f t="shared" si="213"/>
        <v>196.34954084936206</v>
      </c>
      <c r="R128" s="15">
        <f t="shared" si="306"/>
        <v>3.58763145398918</v>
      </c>
      <c r="S128" s="5">
        <f t="shared" si="307"/>
        <v>0.92387953251128674</v>
      </c>
      <c r="T128" s="16">
        <f t="shared" si="308"/>
        <v>-3.7210110402730541</v>
      </c>
      <c r="U128" s="16">
        <f t="shared" si="309"/>
        <v>3.7210110402730541</v>
      </c>
      <c r="V128" s="5">
        <f t="shared" si="310"/>
        <v>0.93401327469088968</v>
      </c>
      <c r="W128" s="5">
        <f t="shared" si="311"/>
        <v>0.93401327469088968</v>
      </c>
      <c r="X128" s="17">
        <f t="shared" si="312"/>
        <v>0.65372726315988117</v>
      </c>
      <c r="Y128" s="17">
        <f t="shared" si="313"/>
        <v>3.2865088871630173</v>
      </c>
      <c r="Z128" s="6">
        <f t="shared" si="314"/>
        <v>3.3508954027244719</v>
      </c>
      <c r="AD128">
        <v>1</v>
      </c>
    </row>
    <row r="129" spans="1:30" x14ac:dyDescent="0.25">
      <c r="A129" s="1">
        <f>SUM($AD$4:AD129)</f>
        <v>126</v>
      </c>
      <c r="B129" s="18" t="s">
        <v>33</v>
      </c>
      <c r="C129" s="13">
        <v>3.48</v>
      </c>
      <c r="D129" s="9">
        <v>2</v>
      </c>
      <c r="E129" s="10">
        <v>2</v>
      </c>
      <c r="F129" s="11">
        <v>1</v>
      </c>
      <c r="G129" s="12">
        <v>0</v>
      </c>
      <c r="H129" s="9">
        <v>1.2007000000000001</v>
      </c>
      <c r="I129" s="14">
        <v>3.47</v>
      </c>
      <c r="J129" s="8">
        <f t="shared" si="302"/>
        <v>-860.50552013652702</v>
      </c>
      <c r="K129" s="8">
        <f t="shared" si="303"/>
        <v>860.50552013652702</v>
      </c>
      <c r="L129" s="8">
        <f t="shared" si="304"/>
        <v>2860.5055201365271</v>
      </c>
      <c r="M129" s="8">
        <f t="shared" si="305"/>
        <v>-2860.5055201365271</v>
      </c>
      <c r="O129" s="14">
        <v>0.03</v>
      </c>
      <c r="P129" s="10">
        <v>3.2000000000000001E-2</v>
      </c>
      <c r="Q129" s="7">
        <f t="shared" si="213"/>
        <v>196.34954084936206</v>
      </c>
      <c r="R129" s="15">
        <f t="shared" si="306"/>
        <v>3.58763145398918</v>
      </c>
      <c r="S129" s="5">
        <f t="shared" si="307"/>
        <v>0.92387953251128674</v>
      </c>
      <c r="T129" s="16">
        <f t="shared" si="308"/>
        <v>-3.7210110402730541</v>
      </c>
      <c r="U129" s="16">
        <f t="shared" si="309"/>
        <v>3.7210110402730541</v>
      </c>
      <c r="V129" s="5">
        <f t="shared" si="310"/>
        <v>0.93401327469088968</v>
      </c>
      <c r="W129" s="5">
        <f t="shared" si="311"/>
        <v>0.93401327469088968</v>
      </c>
      <c r="X129" s="17">
        <f t="shared" si="312"/>
        <v>0.65372726315988117</v>
      </c>
      <c r="Y129" s="17">
        <f t="shared" si="313"/>
        <v>3.2865088871630173</v>
      </c>
      <c r="Z129" s="6">
        <f t="shared" si="314"/>
        <v>3.3508954027244719</v>
      </c>
      <c r="AD129">
        <v>1</v>
      </c>
    </row>
    <row r="130" spans="1:30" x14ac:dyDescent="0.25">
      <c r="A130" s="1">
        <f>SUM($AD$4:AD130)</f>
        <v>127</v>
      </c>
      <c r="B130" s="18" t="s">
        <v>33</v>
      </c>
      <c r="C130" s="13">
        <v>3.48</v>
      </c>
      <c r="D130" s="9">
        <v>6</v>
      </c>
      <c r="E130" s="10">
        <v>2</v>
      </c>
      <c r="F130" s="11">
        <v>1</v>
      </c>
      <c r="G130" s="12">
        <v>0</v>
      </c>
      <c r="H130" s="9">
        <v>1.2007000000000001</v>
      </c>
      <c r="I130" s="14">
        <v>3.47</v>
      </c>
      <c r="J130" s="8">
        <f t="shared" si="302"/>
        <v>1139.4944798634729</v>
      </c>
      <c r="K130" s="8">
        <f t="shared" si="303"/>
        <v>-1139.4944798634729</v>
      </c>
      <c r="L130" s="8">
        <f t="shared" si="304"/>
        <v>4860.5055201365276</v>
      </c>
      <c r="M130" s="8">
        <f t="shared" si="305"/>
        <v>-4860.5055201365276</v>
      </c>
      <c r="O130" s="14">
        <v>0.03</v>
      </c>
      <c r="P130" s="10">
        <v>3.2000000000000001E-2</v>
      </c>
      <c r="Q130" s="7">
        <f t="shared" si="213"/>
        <v>196.34954084936206</v>
      </c>
      <c r="R130" s="15">
        <f t="shared" si="306"/>
        <v>3.58763145398918</v>
      </c>
      <c r="S130" s="5">
        <f t="shared" si="307"/>
        <v>0.38268343236508984</v>
      </c>
      <c r="T130" s="16">
        <f t="shared" si="308"/>
        <v>-3.7210110402730541</v>
      </c>
      <c r="U130" s="16">
        <f t="shared" si="309"/>
        <v>3.7210110402730541</v>
      </c>
      <c r="V130" s="5">
        <f t="shared" si="310"/>
        <v>0.93401327469088968</v>
      </c>
      <c r="W130" s="5">
        <f t="shared" si="311"/>
        <v>0.93401327469088968</v>
      </c>
      <c r="X130" s="17">
        <f t="shared" si="312"/>
        <v>1.8616577397159486</v>
      </c>
      <c r="Y130" s="17">
        <f t="shared" si="313"/>
        <v>2.7861677013696982</v>
      </c>
      <c r="Z130" s="6">
        <f t="shared" si="314"/>
        <v>3.3508954027244719</v>
      </c>
      <c r="AD130">
        <v>1</v>
      </c>
    </row>
    <row r="131" spans="1:30" x14ac:dyDescent="0.25">
      <c r="A131" s="1">
        <f>SUM($AD$4:AD131)</f>
        <v>128</v>
      </c>
      <c r="B131" s="18" t="s">
        <v>33</v>
      </c>
      <c r="C131" s="13">
        <v>3.48</v>
      </c>
      <c r="D131" s="9">
        <v>8</v>
      </c>
      <c r="E131" s="10">
        <v>2</v>
      </c>
      <c r="F131" s="11">
        <v>1</v>
      </c>
      <c r="G131" s="12">
        <v>0</v>
      </c>
      <c r="H131" s="9">
        <v>1.2007000000000001</v>
      </c>
      <c r="I131" s="14">
        <v>3.47</v>
      </c>
      <c r="J131" s="8">
        <f t="shared" si="302"/>
        <v>2139.4944798634729</v>
      </c>
      <c r="K131" s="8">
        <f t="shared" si="303"/>
        <v>-2139.4944798634729</v>
      </c>
      <c r="L131" s="8">
        <f t="shared" si="304"/>
        <v>5860.5055201365276</v>
      </c>
      <c r="M131" s="8">
        <f t="shared" si="305"/>
        <v>-5860.5055201365276</v>
      </c>
      <c r="O131" s="14">
        <v>0.03</v>
      </c>
      <c r="P131" s="10">
        <v>3.2000000000000001E-2</v>
      </c>
      <c r="Q131" s="7">
        <f t="shared" si="213"/>
        <v>196.34954084936206</v>
      </c>
      <c r="R131" s="15">
        <f t="shared" si="306"/>
        <v>3.58763145398918</v>
      </c>
      <c r="S131" s="5">
        <f t="shared" si="307"/>
        <v>6.1257422745431001E-17</v>
      </c>
      <c r="T131" s="16">
        <f t="shared" si="308"/>
        <v>-3.7210110402730541</v>
      </c>
      <c r="U131" s="16">
        <f t="shared" si="309"/>
        <v>3.7210110402730541</v>
      </c>
      <c r="V131" s="5">
        <f t="shared" si="310"/>
        <v>0.93401327469088968</v>
      </c>
      <c r="W131" s="5">
        <f t="shared" si="311"/>
        <v>0.93401327469088968</v>
      </c>
      <c r="X131" s="17">
        <f t="shared" si="312"/>
        <v>2.3694408623133012</v>
      </c>
      <c r="Y131" s="17">
        <f t="shared" si="313"/>
        <v>2.3694408623133012</v>
      </c>
      <c r="Z131" s="6">
        <f t="shared" si="314"/>
        <v>3.3508954027244719</v>
      </c>
      <c r="AD131">
        <v>1</v>
      </c>
    </row>
    <row r="132" spans="1:30" x14ac:dyDescent="0.25">
      <c r="A132" s="1">
        <f>SUM($AD$4:AD132)</f>
        <v>129</v>
      </c>
      <c r="B132" s="18" t="s">
        <v>33</v>
      </c>
      <c r="C132" s="13">
        <v>3.48</v>
      </c>
      <c r="D132" s="9">
        <v>18</v>
      </c>
      <c r="E132" s="10">
        <v>2</v>
      </c>
      <c r="F132" s="11">
        <v>1</v>
      </c>
      <c r="G132" s="12">
        <v>0</v>
      </c>
      <c r="H132" s="9">
        <v>1.2007000000000001</v>
      </c>
      <c r="I132" s="14">
        <v>3.47</v>
      </c>
      <c r="J132" s="8">
        <f t="shared" si="302"/>
        <v>7139.4944798634724</v>
      </c>
      <c r="K132" s="8">
        <f t="shared" si="303"/>
        <v>-7139.4944798634724</v>
      </c>
      <c r="L132" s="8">
        <f t="shared" si="304"/>
        <v>10860.505520136527</v>
      </c>
      <c r="M132" s="8">
        <f t="shared" si="305"/>
        <v>-10860.505520136527</v>
      </c>
      <c r="O132" s="14">
        <v>0.03</v>
      </c>
      <c r="P132" s="10">
        <v>3.2000000000000001E-2</v>
      </c>
      <c r="Q132" s="7">
        <f t="shared" si="213"/>
        <v>196.34954084936206</v>
      </c>
      <c r="R132" s="15">
        <f t="shared" si="306"/>
        <v>3.58763145398918</v>
      </c>
      <c r="S132" s="5">
        <f t="shared" si="307"/>
        <v>-0.92387953251128696</v>
      </c>
      <c r="T132" s="16">
        <f t="shared" si="308"/>
        <v>-3.7210110402730541</v>
      </c>
      <c r="U132" s="16">
        <f t="shared" si="309"/>
        <v>3.7210110402730541</v>
      </c>
      <c r="V132" s="5">
        <f t="shared" si="310"/>
        <v>0.93401327469088968</v>
      </c>
      <c r="W132" s="5">
        <f t="shared" si="311"/>
        <v>0.93401327469088968</v>
      </c>
      <c r="X132" s="17">
        <f t="shared" si="312"/>
        <v>3.2865088871630173</v>
      </c>
      <c r="Y132" s="17">
        <f t="shared" si="313"/>
        <v>0.65372726315988017</v>
      </c>
      <c r="Z132" s="6">
        <f t="shared" si="314"/>
        <v>3.3508954027244719</v>
      </c>
      <c r="AD132">
        <v>1</v>
      </c>
    </row>
    <row r="133" spans="1:30" x14ac:dyDescent="0.25">
      <c r="A133" s="1">
        <f>SUM($AD$4:AD133)</f>
        <v>130</v>
      </c>
      <c r="B133" s="18" t="s">
        <v>33</v>
      </c>
      <c r="C133" s="13">
        <v>3.48</v>
      </c>
      <c r="D133" s="9">
        <v>30</v>
      </c>
      <c r="E133" s="10">
        <v>2</v>
      </c>
      <c r="F133" s="11">
        <v>1</v>
      </c>
      <c r="G133" s="12">
        <v>0</v>
      </c>
      <c r="H133" s="9">
        <v>1.2007000000000001</v>
      </c>
      <c r="I133" s="14">
        <v>3.47</v>
      </c>
      <c r="J133" s="8">
        <f t="shared" si="302"/>
        <v>13139.494479863473</v>
      </c>
      <c r="K133" s="8">
        <f t="shared" si="303"/>
        <v>-13139.494479863473</v>
      </c>
      <c r="L133" s="8">
        <f t="shared" si="304"/>
        <v>16860.505520136529</v>
      </c>
      <c r="M133" s="8">
        <f t="shared" si="305"/>
        <v>-16860.505520136529</v>
      </c>
      <c r="O133" s="14">
        <v>0.03</v>
      </c>
      <c r="P133" s="10">
        <v>3.2000000000000001E-2</v>
      </c>
      <c r="Q133" s="7">
        <f t="shared" si="213"/>
        <v>196.34954084936206</v>
      </c>
      <c r="R133" s="15">
        <f t="shared" si="306"/>
        <v>3.58763145398918</v>
      </c>
      <c r="S133" s="5">
        <f t="shared" si="307"/>
        <v>0.92387953251128652</v>
      </c>
      <c r="T133" s="16">
        <f t="shared" si="308"/>
        <v>-3.7210110402730541</v>
      </c>
      <c r="U133" s="16">
        <f t="shared" si="309"/>
        <v>3.7210110402730541</v>
      </c>
      <c r="V133" s="5">
        <f t="shared" si="310"/>
        <v>0.93401327469088968</v>
      </c>
      <c r="W133" s="5">
        <f t="shared" si="311"/>
        <v>0.93401327469088968</v>
      </c>
      <c r="X133" s="17">
        <f t="shared" si="312"/>
        <v>0.65372726315988205</v>
      </c>
      <c r="Y133" s="17">
        <f t="shared" si="313"/>
        <v>3.2865088871630168</v>
      </c>
      <c r="Z133" s="6">
        <f t="shared" si="314"/>
        <v>3.3508954027244719</v>
      </c>
      <c r="AD133">
        <v>1</v>
      </c>
    </row>
    <row r="134" spans="1:30" x14ac:dyDescent="0.25">
      <c r="A134" s="1">
        <f>SUM($AD$4:AD134)</f>
        <v>131</v>
      </c>
      <c r="B134" s="18" t="s">
        <v>33</v>
      </c>
      <c r="C134" s="13">
        <v>3.48</v>
      </c>
      <c r="D134" s="9">
        <v>-30</v>
      </c>
      <c r="E134" s="10">
        <v>4</v>
      </c>
      <c r="F134" s="11">
        <v>1</v>
      </c>
      <c r="G134" s="12">
        <v>0</v>
      </c>
      <c r="H134" s="9">
        <v>1.2007000000000001</v>
      </c>
      <c r="I134" s="14">
        <v>3.47</v>
      </c>
      <c r="J134" s="8">
        <f t="shared" ref="J134:J143" si="329">1000*(T134/2+D134/2)+G134</f>
        <v>-13139.494479863473</v>
      </c>
      <c r="K134" s="8">
        <f t="shared" ref="K134:K143" si="330">1000*(U134/2-D134/2)+G134</f>
        <v>13139.494479863473</v>
      </c>
      <c r="L134" s="8">
        <f t="shared" ref="L134:L143" si="331">1000*(-T134/2+D134/2)+G134</f>
        <v>-16860.505520136529</v>
      </c>
      <c r="M134" s="8">
        <f t="shared" ref="M134:M143" si="332">1000*(-U134/2-D134/2)+G134</f>
        <v>16860.505520136529</v>
      </c>
      <c r="O134" s="14">
        <v>0.03</v>
      </c>
      <c r="P134" s="10">
        <v>3.2000000000000001E-2</v>
      </c>
      <c r="Q134" s="7">
        <f t="shared" ref="Q134:Q143" si="333">2*PI()/P134</f>
        <v>196.34954084936206</v>
      </c>
      <c r="R134" s="15">
        <f t="shared" ref="R134:R143" si="334">H134/Q134*299792458/510996</f>
        <v>3.58763145398918</v>
      </c>
      <c r="S134" s="5">
        <f t="shared" ref="S134:S143" si="335">COS(Q134*D134/1000)</f>
        <v>0.92387953251128652</v>
      </c>
      <c r="T134" s="16">
        <f t="shared" ref="T134:T143" si="336">IF(OR(E134=2,E134=3),-1,1)*2000*ACOS(V134)/Q134</f>
        <v>3.7210110402730541</v>
      </c>
      <c r="U134" s="16">
        <f t="shared" ref="U134:U143" si="337">IF(OR(E134=3,E134=4),-1,1)*2000*ACOS(W134)/Q134</f>
        <v>-3.7210110402730541</v>
      </c>
      <c r="V134" s="5">
        <f t="shared" ref="V134:V143" si="338">Z134/R134</f>
        <v>0.93401327469088968</v>
      </c>
      <c r="W134" s="5">
        <f t="shared" ref="W134:W143" si="339">Z134/R134</f>
        <v>0.93401327469088968</v>
      </c>
      <c r="X134" s="17">
        <f t="shared" ref="X134:X143" si="340">Z134*SQRT(1-COS(Q134*D134/1000))/SQRT(2)</f>
        <v>0.65372726315988205</v>
      </c>
      <c r="Y134" s="17">
        <f t="shared" ref="Y134:Y143" si="341">Z134*SQRT(1+COS(Q134*D134/1000))/SQRT(2)</f>
        <v>3.2865088871630168</v>
      </c>
      <c r="Z134" s="6">
        <f t="shared" ref="Z134:Z143" si="342">SQRT(2*(O134/(F134*P134)*(1+C134^2/2)-1))</f>
        <v>3.3508954027244719</v>
      </c>
      <c r="AD134">
        <v>1</v>
      </c>
    </row>
    <row r="135" spans="1:30" x14ac:dyDescent="0.25">
      <c r="A135" s="1">
        <f>SUM($AD$4:AD135)</f>
        <v>132</v>
      </c>
      <c r="B135" s="18" t="s">
        <v>33</v>
      </c>
      <c r="C135" s="13">
        <v>3.48</v>
      </c>
      <c r="D135" s="9">
        <v>-18</v>
      </c>
      <c r="E135" s="10">
        <v>4</v>
      </c>
      <c r="F135" s="11">
        <v>1</v>
      </c>
      <c r="G135" s="12">
        <v>0</v>
      </c>
      <c r="H135" s="9">
        <v>1.2007000000000001</v>
      </c>
      <c r="I135" s="14">
        <v>3.47</v>
      </c>
      <c r="J135" s="8">
        <f t="shared" si="329"/>
        <v>-7139.4944798634724</v>
      </c>
      <c r="K135" s="8">
        <f t="shared" si="330"/>
        <v>7139.4944798634724</v>
      </c>
      <c r="L135" s="8">
        <f t="shared" si="331"/>
        <v>-10860.505520136527</v>
      </c>
      <c r="M135" s="8">
        <f t="shared" si="332"/>
        <v>10860.505520136527</v>
      </c>
      <c r="O135" s="14">
        <v>0.03</v>
      </c>
      <c r="P135" s="10">
        <v>3.2000000000000001E-2</v>
      </c>
      <c r="Q135" s="7">
        <f t="shared" si="333"/>
        <v>196.34954084936206</v>
      </c>
      <c r="R135" s="15">
        <f t="shared" si="334"/>
        <v>3.58763145398918</v>
      </c>
      <c r="S135" s="5">
        <f t="shared" si="335"/>
        <v>-0.92387953251128696</v>
      </c>
      <c r="T135" s="16">
        <f t="shared" si="336"/>
        <v>3.7210110402730541</v>
      </c>
      <c r="U135" s="16">
        <f t="shared" si="337"/>
        <v>-3.7210110402730541</v>
      </c>
      <c r="V135" s="5">
        <f t="shared" si="338"/>
        <v>0.93401327469088968</v>
      </c>
      <c r="W135" s="5">
        <f t="shared" si="339"/>
        <v>0.93401327469088968</v>
      </c>
      <c r="X135" s="17">
        <f t="shared" si="340"/>
        <v>3.2865088871630173</v>
      </c>
      <c r="Y135" s="17">
        <f t="shared" si="341"/>
        <v>0.65372726315988017</v>
      </c>
      <c r="Z135" s="6">
        <f t="shared" si="342"/>
        <v>3.3508954027244719</v>
      </c>
      <c r="AD135">
        <v>1</v>
      </c>
    </row>
    <row r="136" spans="1:30" x14ac:dyDescent="0.25">
      <c r="A136" s="1">
        <f>SUM($AD$4:AD136)</f>
        <v>133</v>
      </c>
      <c r="B136" s="18" t="s">
        <v>33</v>
      </c>
      <c r="C136" s="13">
        <v>3.48</v>
      </c>
      <c r="D136" s="9">
        <v>-10</v>
      </c>
      <c r="E136" s="10">
        <v>4</v>
      </c>
      <c r="F136" s="11">
        <v>1</v>
      </c>
      <c r="G136" s="12">
        <v>0</v>
      </c>
      <c r="H136" s="9">
        <v>1.2007000000000001</v>
      </c>
      <c r="I136" s="14">
        <v>3.47</v>
      </c>
      <c r="J136" s="8">
        <f t="shared" si="329"/>
        <v>-3139.4944798634729</v>
      </c>
      <c r="K136" s="8">
        <f t="shared" si="330"/>
        <v>3139.4944798634729</v>
      </c>
      <c r="L136" s="8">
        <f t="shared" si="331"/>
        <v>-6860.5055201365276</v>
      </c>
      <c r="M136" s="8">
        <f t="shared" si="332"/>
        <v>6860.5055201365276</v>
      </c>
      <c r="O136" s="14">
        <v>0.03</v>
      </c>
      <c r="P136" s="10">
        <v>3.2000000000000001E-2</v>
      </c>
      <c r="Q136" s="7">
        <f t="shared" si="333"/>
        <v>196.34954084936206</v>
      </c>
      <c r="R136" s="15">
        <f t="shared" si="334"/>
        <v>3.58763145398918</v>
      </c>
      <c r="S136" s="5">
        <f t="shared" si="335"/>
        <v>-0.3826834323650895</v>
      </c>
      <c r="T136" s="16">
        <f t="shared" si="336"/>
        <v>3.7210110402730541</v>
      </c>
      <c r="U136" s="16">
        <f t="shared" si="337"/>
        <v>-3.7210110402730541</v>
      </c>
      <c r="V136" s="5">
        <f t="shared" si="338"/>
        <v>0.93401327469088968</v>
      </c>
      <c r="W136" s="5">
        <f t="shared" si="339"/>
        <v>0.93401327469088968</v>
      </c>
      <c r="X136" s="17">
        <f t="shared" si="340"/>
        <v>2.7861677013696973</v>
      </c>
      <c r="Y136" s="17">
        <f t="shared" si="341"/>
        <v>1.8616577397159491</v>
      </c>
      <c r="Z136" s="6">
        <f t="shared" si="342"/>
        <v>3.3508954027244719</v>
      </c>
      <c r="AD136">
        <v>1</v>
      </c>
    </row>
    <row r="137" spans="1:30" x14ac:dyDescent="0.25">
      <c r="A137" s="1">
        <f>SUM($AD$4:AD137)</f>
        <v>134</v>
      </c>
      <c r="B137" s="18" t="s">
        <v>33</v>
      </c>
      <c r="C137" s="13">
        <v>3.48</v>
      </c>
      <c r="D137" s="9">
        <v>-6</v>
      </c>
      <c r="E137" s="10">
        <v>4</v>
      </c>
      <c r="F137" s="11">
        <v>1</v>
      </c>
      <c r="G137" s="12">
        <v>0</v>
      </c>
      <c r="H137" s="9">
        <v>1.2007000000000001</v>
      </c>
      <c r="I137" s="14">
        <v>3.47</v>
      </c>
      <c r="J137" s="8">
        <f t="shared" si="329"/>
        <v>-1139.4944798634729</v>
      </c>
      <c r="K137" s="8">
        <f t="shared" si="330"/>
        <v>1139.4944798634729</v>
      </c>
      <c r="L137" s="8">
        <f t="shared" si="331"/>
        <v>-4860.5055201365276</v>
      </c>
      <c r="M137" s="8">
        <f t="shared" si="332"/>
        <v>4860.5055201365276</v>
      </c>
      <c r="O137" s="14">
        <v>0.03</v>
      </c>
      <c r="P137" s="10">
        <v>3.2000000000000001E-2</v>
      </c>
      <c r="Q137" s="7">
        <f t="shared" si="333"/>
        <v>196.34954084936206</v>
      </c>
      <c r="R137" s="15">
        <f t="shared" si="334"/>
        <v>3.58763145398918</v>
      </c>
      <c r="S137" s="5">
        <f t="shared" si="335"/>
        <v>0.38268343236508984</v>
      </c>
      <c r="T137" s="16">
        <f t="shared" si="336"/>
        <v>3.7210110402730541</v>
      </c>
      <c r="U137" s="16">
        <f t="shared" si="337"/>
        <v>-3.7210110402730541</v>
      </c>
      <c r="V137" s="5">
        <f t="shared" si="338"/>
        <v>0.93401327469088968</v>
      </c>
      <c r="W137" s="5">
        <f t="shared" si="339"/>
        <v>0.93401327469088968</v>
      </c>
      <c r="X137" s="17">
        <f t="shared" si="340"/>
        <v>1.8616577397159486</v>
      </c>
      <c r="Y137" s="17">
        <f t="shared" si="341"/>
        <v>2.7861677013696982</v>
      </c>
      <c r="Z137" s="6">
        <f t="shared" si="342"/>
        <v>3.3508954027244719</v>
      </c>
      <c r="AD137">
        <v>1</v>
      </c>
    </row>
    <row r="138" spans="1:30" x14ac:dyDescent="0.25">
      <c r="A138" s="1">
        <f>SUM($AD$4:AD138)</f>
        <v>135</v>
      </c>
      <c r="B138" s="18" t="s">
        <v>33</v>
      </c>
      <c r="C138" s="13">
        <v>3.48</v>
      </c>
      <c r="D138" s="9">
        <v>-2</v>
      </c>
      <c r="E138" s="10">
        <v>4</v>
      </c>
      <c r="F138" s="11">
        <v>1</v>
      </c>
      <c r="G138" s="12">
        <v>0</v>
      </c>
      <c r="H138" s="9">
        <v>1.2007000000000001</v>
      </c>
      <c r="I138" s="14">
        <v>3.47</v>
      </c>
      <c r="J138" s="8">
        <f t="shared" si="329"/>
        <v>860.50552013652702</v>
      </c>
      <c r="K138" s="8">
        <f t="shared" si="330"/>
        <v>-860.50552013652702</v>
      </c>
      <c r="L138" s="8">
        <f t="shared" si="331"/>
        <v>-2860.5055201365271</v>
      </c>
      <c r="M138" s="8">
        <f t="shared" si="332"/>
        <v>2860.5055201365271</v>
      </c>
      <c r="O138" s="14">
        <v>0.03</v>
      </c>
      <c r="P138" s="10">
        <v>3.2000000000000001E-2</v>
      </c>
      <c r="Q138" s="7">
        <f t="shared" si="333"/>
        <v>196.34954084936206</v>
      </c>
      <c r="R138" s="15">
        <f t="shared" si="334"/>
        <v>3.58763145398918</v>
      </c>
      <c r="S138" s="5">
        <f t="shared" si="335"/>
        <v>0.92387953251128674</v>
      </c>
      <c r="T138" s="16">
        <f t="shared" si="336"/>
        <v>3.7210110402730541</v>
      </c>
      <c r="U138" s="16">
        <f t="shared" si="337"/>
        <v>-3.7210110402730541</v>
      </c>
      <c r="V138" s="5">
        <f t="shared" si="338"/>
        <v>0.93401327469088968</v>
      </c>
      <c r="W138" s="5">
        <f t="shared" si="339"/>
        <v>0.93401327469088968</v>
      </c>
      <c r="X138" s="17">
        <f t="shared" si="340"/>
        <v>0.65372726315988117</v>
      </c>
      <c r="Y138" s="17">
        <f t="shared" si="341"/>
        <v>3.2865088871630173</v>
      </c>
      <c r="Z138" s="6">
        <f t="shared" si="342"/>
        <v>3.3508954027244719</v>
      </c>
      <c r="AD138">
        <v>1</v>
      </c>
    </row>
    <row r="139" spans="1:30" x14ac:dyDescent="0.25">
      <c r="A139" s="1">
        <f>SUM($AD$4:AD139)</f>
        <v>136</v>
      </c>
      <c r="B139" s="18" t="s">
        <v>33</v>
      </c>
      <c r="C139" s="13">
        <v>3.48</v>
      </c>
      <c r="D139" s="9">
        <v>2</v>
      </c>
      <c r="E139" s="10">
        <v>4</v>
      </c>
      <c r="F139" s="11">
        <v>1</v>
      </c>
      <c r="G139" s="12">
        <v>0</v>
      </c>
      <c r="H139" s="9">
        <v>1.2007000000000001</v>
      </c>
      <c r="I139" s="14">
        <v>3.47</v>
      </c>
      <c r="J139" s="8">
        <f t="shared" si="329"/>
        <v>2860.5055201365271</v>
      </c>
      <c r="K139" s="8">
        <f t="shared" si="330"/>
        <v>-2860.5055201365271</v>
      </c>
      <c r="L139" s="8">
        <f t="shared" si="331"/>
        <v>-860.50552013652702</v>
      </c>
      <c r="M139" s="8">
        <f t="shared" si="332"/>
        <v>860.50552013652702</v>
      </c>
      <c r="O139" s="14">
        <v>0.03</v>
      </c>
      <c r="P139" s="10">
        <v>3.2000000000000001E-2</v>
      </c>
      <c r="Q139" s="7">
        <f t="shared" si="333"/>
        <v>196.34954084936206</v>
      </c>
      <c r="R139" s="15">
        <f t="shared" si="334"/>
        <v>3.58763145398918</v>
      </c>
      <c r="S139" s="5">
        <f t="shared" si="335"/>
        <v>0.92387953251128674</v>
      </c>
      <c r="T139" s="16">
        <f t="shared" si="336"/>
        <v>3.7210110402730541</v>
      </c>
      <c r="U139" s="16">
        <f t="shared" si="337"/>
        <v>-3.7210110402730541</v>
      </c>
      <c r="V139" s="5">
        <f t="shared" si="338"/>
        <v>0.93401327469088968</v>
      </c>
      <c r="W139" s="5">
        <f t="shared" si="339"/>
        <v>0.93401327469088968</v>
      </c>
      <c r="X139" s="17">
        <f t="shared" si="340"/>
        <v>0.65372726315988117</v>
      </c>
      <c r="Y139" s="17">
        <f t="shared" si="341"/>
        <v>3.2865088871630173</v>
      </c>
      <c r="Z139" s="6">
        <f t="shared" si="342"/>
        <v>3.3508954027244719</v>
      </c>
      <c r="AD139">
        <v>1</v>
      </c>
    </row>
    <row r="140" spans="1:30" x14ac:dyDescent="0.25">
      <c r="A140" s="1">
        <f>SUM($AD$4:AD140)</f>
        <v>137</v>
      </c>
      <c r="B140" s="18" t="s">
        <v>33</v>
      </c>
      <c r="C140" s="13">
        <v>3.48</v>
      </c>
      <c r="D140" s="9">
        <v>6</v>
      </c>
      <c r="E140" s="10">
        <v>4</v>
      </c>
      <c r="F140" s="11">
        <v>1</v>
      </c>
      <c r="G140" s="12">
        <v>0</v>
      </c>
      <c r="H140" s="9">
        <v>1.2007000000000001</v>
      </c>
      <c r="I140" s="14">
        <v>3.47</v>
      </c>
      <c r="J140" s="8">
        <f t="shared" si="329"/>
        <v>4860.5055201365276</v>
      </c>
      <c r="K140" s="8">
        <f t="shared" si="330"/>
        <v>-4860.5055201365276</v>
      </c>
      <c r="L140" s="8">
        <f t="shared" si="331"/>
        <v>1139.4944798634729</v>
      </c>
      <c r="M140" s="8">
        <f t="shared" si="332"/>
        <v>-1139.4944798634729</v>
      </c>
      <c r="O140" s="14">
        <v>0.03</v>
      </c>
      <c r="P140" s="10">
        <v>3.2000000000000001E-2</v>
      </c>
      <c r="Q140" s="7">
        <f t="shared" si="333"/>
        <v>196.34954084936206</v>
      </c>
      <c r="R140" s="15">
        <f t="shared" si="334"/>
        <v>3.58763145398918</v>
      </c>
      <c r="S140" s="5">
        <f t="shared" si="335"/>
        <v>0.38268343236508984</v>
      </c>
      <c r="T140" s="16">
        <f t="shared" si="336"/>
        <v>3.7210110402730541</v>
      </c>
      <c r="U140" s="16">
        <f t="shared" si="337"/>
        <v>-3.7210110402730541</v>
      </c>
      <c r="V140" s="5">
        <f t="shared" si="338"/>
        <v>0.93401327469088968</v>
      </c>
      <c r="W140" s="5">
        <f t="shared" si="339"/>
        <v>0.93401327469088968</v>
      </c>
      <c r="X140" s="17">
        <f t="shared" si="340"/>
        <v>1.8616577397159486</v>
      </c>
      <c r="Y140" s="17">
        <f t="shared" si="341"/>
        <v>2.7861677013696982</v>
      </c>
      <c r="Z140" s="6">
        <f t="shared" si="342"/>
        <v>3.3508954027244719</v>
      </c>
      <c r="AD140">
        <v>1</v>
      </c>
    </row>
    <row r="141" spans="1:30" x14ac:dyDescent="0.25">
      <c r="A141" s="1">
        <f>SUM($AD$4:AD141)</f>
        <v>138</v>
      </c>
      <c r="B141" s="18" t="s">
        <v>33</v>
      </c>
      <c r="C141" s="13">
        <v>3.48</v>
      </c>
      <c r="D141" s="9">
        <v>8</v>
      </c>
      <c r="E141" s="10">
        <v>4</v>
      </c>
      <c r="F141" s="11">
        <v>1</v>
      </c>
      <c r="G141" s="12">
        <v>0</v>
      </c>
      <c r="H141" s="9">
        <v>1.2007000000000001</v>
      </c>
      <c r="I141" s="14">
        <v>3.47</v>
      </c>
      <c r="J141" s="8">
        <f t="shared" si="329"/>
        <v>5860.5055201365276</v>
      </c>
      <c r="K141" s="8">
        <f t="shared" si="330"/>
        <v>-5860.5055201365276</v>
      </c>
      <c r="L141" s="8">
        <f t="shared" si="331"/>
        <v>2139.4944798634729</v>
      </c>
      <c r="M141" s="8">
        <f t="shared" si="332"/>
        <v>-2139.4944798634729</v>
      </c>
      <c r="O141" s="14">
        <v>0.03</v>
      </c>
      <c r="P141" s="10">
        <v>3.2000000000000001E-2</v>
      </c>
      <c r="Q141" s="7">
        <f t="shared" si="333"/>
        <v>196.34954084936206</v>
      </c>
      <c r="R141" s="15">
        <f t="shared" si="334"/>
        <v>3.58763145398918</v>
      </c>
      <c r="S141" s="5">
        <f t="shared" si="335"/>
        <v>6.1257422745431001E-17</v>
      </c>
      <c r="T141" s="16">
        <f t="shared" si="336"/>
        <v>3.7210110402730541</v>
      </c>
      <c r="U141" s="16">
        <f t="shared" si="337"/>
        <v>-3.7210110402730541</v>
      </c>
      <c r="V141" s="5">
        <f t="shared" si="338"/>
        <v>0.93401327469088968</v>
      </c>
      <c r="W141" s="5">
        <f t="shared" si="339"/>
        <v>0.93401327469088968</v>
      </c>
      <c r="X141" s="17">
        <f t="shared" si="340"/>
        <v>2.3694408623133012</v>
      </c>
      <c r="Y141" s="17">
        <f t="shared" si="341"/>
        <v>2.3694408623133012</v>
      </c>
      <c r="Z141" s="6">
        <f t="shared" si="342"/>
        <v>3.3508954027244719</v>
      </c>
      <c r="AD141">
        <v>1</v>
      </c>
    </row>
    <row r="142" spans="1:30" x14ac:dyDescent="0.25">
      <c r="A142" s="1">
        <f>SUM($AD$4:AD142)</f>
        <v>139</v>
      </c>
      <c r="B142" s="18" t="s">
        <v>33</v>
      </c>
      <c r="C142" s="13">
        <v>3.48</v>
      </c>
      <c r="D142" s="9">
        <v>18</v>
      </c>
      <c r="E142" s="10">
        <v>4</v>
      </c>
      <c r="F142" s="11">
        <v>1</v>
      </c>
      <c r="G142" s="12">
        <v>0</v>
      </c>
      <c r="H142" s="9">
        <v>1.2007000000000001</v>
      </c>
      <c r="I142" s="14">
        <v>3.47</v>
      </c>
      <c r="J142" s="8">
        <f t="shared" si="329"/>
        <v>10860.505520136527</v>
      </c>
      <c r="K142" s="8">
        <f t="shared" si="330"/>
        <v>-10860.505520136527</v>
      </c>
      <c r="L142" s="8">
        <f t="shared" si="331"/>
        <v>7139.4944798634724</v>
      </c>
      <c r="M142" s="8">
        <f t="shared" si="332"/>
        <v>-7139.4944798634724</v>
      </c>
      <c r="O142" s="14">
        <v>0.03</v>
      </c>
      <c r="P142" s="10">
        <v>3.2000000000000001E-2</v>
      </c>
      <c r="Q142" s="7">
        <f t="shared" si="333"/>
        <v>196.34954084936206</v>
      </c>
      <c r="R142" s="15">
        <f t="shared" si="334"/>
        <v>3.58763145398918</v>
      </c>
      <c r="S142" s="5">
        <f t="shared" si="335"/>
        <v>-0.92387953251128696</v>
      </c>
      <c r="T142" s="16">
        <f t="shared" si="336"/>
        <v>3.7210110402730541</v>
      </c>
      <c r="U142" s="16">
        <f t="shared" si="337"/>
        <v>-3.7210110402730541</v>
      </c>
      <c r="V142" s="5">
        <f t="shared" si="338"/>
        <v>0.93401327469088968</v>
      </c>
      <c r="W142" s="5">
        <f t="shared" si="339"/>
        <v>0.93401327469088968</v>
      </c>
      <c r="X142" s="17">
        <f t="shared" si="340"/>
        <v>3.2865088871630173</v>
      </c>
      <c r="Y142" s="17">
        <f t="shared" si="341"/>
        <v>0.65372726315988017</v>
      </c>
      <c r="Z142" s="6">
        <f t="shared" si="342"/>
        <v>3.3508954027244719</v>
      </c>
      <c r="AD142">
        <v>1</v>
      </c>
    </row>
    <row r="143" spans="1:30" x14ac:dyDescent="0.25">
      <c r="A143" s="1">
        <f>SUM($AD$4:AD143)</f>
        <v>140</v>
      </c>
      <c r="B143" s="18" t="s">
        <v>33</v>
      </c>
      <c r="C143" s="13">
        <v>3.48</v>
      </c>
      <c r="D143" s="9">
        <v>30</v>
      </c>
      <c r="E143" s="10">
        <v>4</v>
      </c>
      <c r="F143" s="11">
        <v>1</v>
      </c>
      <c r="G143" s="12">
        <v>0</v>
      </c>
      <c r="H143" s="9">
        <v>1.2007000000000001</v>
      </c>
      <c r="I143" s="14">
        <v>3.47</v>
      </c>
      <c r="J143" s="8">
        <f t="shared" si="329"/>
        <v>16860.505520136529</v>
      </c>
      <c r="K143" s="8">
        <f t="shared" si="330"/>
        <v>-16860.505520136529</v>
      </c>
      <c r="L143" s="8">
        <f t="shared" si="331"/>
        <v>13139.494479863473</v>
      </c>
      <c r="M143" s="8">
        <f t="shared" si="332"/>
        <v>-13139.494479863473</v>
      </c>
      <c r="O143" s="14">
        <v>0.03</v>
      </c>
      <c r="P143" s="10">
        <v>3.2000000000000001E-2</v>
      </c>
      <c r="Q143" s="7">
        <f t="shared" si="333"/>
        <v>196.34954084936206</v>
      </c>
      <c r="R143" s="15">
        <f t="shared" si="334"/>
        <v>3.58763145398918</v>
      </c>
      <c r="S143" s="5">
        <f t="shared" si="335"/>
        <v>0.92387953251128652</v>
      </c>
      <c r="T143" s="16">
        <f t="shared" si="336"/>
        <v>3.7210110402730541</v>
      </c>
      <c r="U143" s="16">
        <f t="shared" si="337"/>
        <v>-3.7210110402730541</v>
      </c>
      <c r="V143" s="5">
        <f t="shared" si="338"/>
        <v>0.93401327469088968</v>
      </c>
      <c r="W143" s="5">
        <f t="shared" si="339"/>
        <v>0.93401327469088968</v>
      </c>
      <c r="X143" s="17">
        <f t="shared" si="340"/>
        <v>0.65372726315988205</v>
      </c>
      <c r="Y143" s="17">
        <f t="shared" si="341"/>
        <v>3.2865088871630168</v>
      </c>
      <c r="Z143" s="6">
        <f t="shared" si="342"/>
        <v>3.3508954027244719</v>
      </c>
      <c r="AD143">
        <v>1</v>
      </c>
    </row>
    <row r="144" spans="1:30" x14ac:dyDescent="0.25">
      <c r="A144" s="1">
        <f>SUM($AD$4:AD144)</f>
        <v>141</v>
      </c>
      <c r="B144" s="18" t="s">
        <v>34</v>
      </c>
      <c r="C144" s="13">
        <v>3.45</v>
      </c>
      <c r="D144" s="9">
        <v>-16</v>
      </c>
      <c r="E144" s="10">
        <v>2</v>
      </c>
      <c r="F144" s="11">
        <v>2</v>
      </c>
      <c r="G144" s="12">
        <v>0</v>
      </c>
      <c r="H144" s="9">
        <v>1.2007000000000001</v>
      </c>
      <c r="I144" s="14">
        <v>3.47</v>
      </c>
      <c r="J144" s="8">
        <f t="shared" si="302"/>
        <v>-12770.953906709685</v>
      </c>
      <c r="K144" s="8">
        <f t="shared" si="303"/>
        <v>12770.953906709685</v>
      </c>
      <c r="L144" s="8">
        <f t="shared" si="304"/>
        <v>-3229.0460932903152</v>
      </c>
      <c r="M144" s="8">
        <f t="shared" si="305"/>
        <v>3229.0460932903152</v>
      </c>
      <c r="O144" s="14">
        <v>0.03</v>
      </c>
      <c r="P144" s="10">
        <v>3.2000000000000001E-2</v>
      </c>
      <c r="Q144" s="7">
        <f t="shared" si="213"/>
        <v>196.34954084936206</v>
      </c>
      <c r="R144" s="15">
        <f t="shared" si="306"/>
        <v>3.58763145398918</v>
      </c>
      <c r="S144" s="5">
        <f t="shared" si="307"/>
        <v>-1</v>
      </c>
      <c r="T144" s="16">
        <f t="shared" si="308"/>
        <v>-9.5419078134193693</v>
      </c>
      <c r="U144" s="16">
        <f t="shared" si="309"/>
        <v>9.5419078134193693</v>
      </c>
      <c r="V144" s="5">
        <f t="shared" si="310"/>
        <v>0.59238964332411825</v>
      </c>
      <c r="W144" s="5">
        <f t="shared" si="311"/>
        <v>0.59238964332411825</v>
      </c>
      <c r="X144" s="17">
        <f t="shared" si="312"/>
        <v>2.125275717407038</v>
      </c>
      <c r="Y144" s="17">
        <f t="shared" si="313"/>
        <v>0</v>
      </c>
      <c r="Z144" s="6">
        <f t="shared" si="314"/>
        <v>2.125275717407038</v>
      </c>
      <c r="AD144">
        <v>1</v>
      </c>
    </row>
    <row r="145" spans="1:30" x14ac:dyDescent="0.25">
      <c r="A145" s="1">
        <f>SUM($AD$4:AD145)</f>
        <v>142</v>
      </c>
      <c r="B145" s="18" t="s">
        <v>34</v>
      </c>
      <c r="C145" s="13">
        <v>3.45</v>
      </c>
      <c r="D145" s="9">
        <v>-8</v>
      </c>
      <c r="E145" s="10">
        <v>2</v>
      </c>
      <c r="F145" s="11">
        <v>2</v>
      </c>
      <c r="G145" s="12">
        <v>0</v>
      </c>
      <c r="H145" s="9">
        <v>1.2007000000000001</v>
      </c>
      <c r="I145" s="14">
        <v>3.47</v>
      </c>
      <c r="J145" s="8">
        <f t="shared" ref="J145" si="343">1000*(T145/2+D145/2)+G145</f>
        <v>-8770.9539067096848</v>
      </c>
      <c r="K145" s="8">
        <f t="shared" ref="K145" si="344">1000*(U145/2-D145/2)+G145</f>
        <v>8770.9539067096848</v>
      </c>
      <c r="L145" s="8">
        <f t="shared" ref="L145" si="345">1000*(-T145/2+D145/2)+G145</f>
        <v>770.9539067096847</v>
      </c>
      <c r="M145" s="8">
        <f t="shared" ref="M145" si="346">1000*(-U145/2-D145/2)+G145</f>
        <v>-770.9539067096847</v>
      </c>
      <c r="O145" s="14">
        <v>0.03</v>
      </c>
      <c r="P145" s="10">
        <v>3.2000000000000001E-2</v>
      </c>
      <c r="Q145" s="7">
        <f t="shared" si="213"/>
        <v>196.34954084936206</v>
      </c>
      <c r="R145" s="15">
        <f t="shared" ref="R145" si="347">H145/Q145*299792458/510996</f>
        <v>3.58763145398918</v>
      </c>
      <c r="S145" s="5">
        <f t="shared" ref="S145" si="348">COS(Q145*D145/1000)</f>
        <v>6.1257422745431001E-17</v>
      </c>
      <c r="T145" s="16">
        <f t="shared" ref="T145" si="349">IF(OR(E145=2,E145=3),-1,1)*2000*ACOS(V145)/Q145</f>
        <v>-9.5419078134193693</v>
      </c>
      <c r="U145" s="16">
        <f t="shared" ref="U145" si="350">IF(OR(E145=3,E145=4),-1,1)*2000*ACOS(W145)/Q145</f>
        <v>9.5419078134193693</v>
      </c>
      <c r="V145" s="5">
        <f t="shared" ref="V145" si="351">Z145/R145</f>
        <v>0.59238964332411825</v>
      </c>
      <c r="W145" s="5">
        <f t="shared" ref="W145" si="352">Z145/R145</f>
        <v>0.59238964332411825</v>
      </c>
      <c r="X145" s="17">
        <f t="shared" ref="X145" si="353">Z145*SQRT(1-COS(Q145*D145/1000))/SQRT(2)</f>
        <v>1.5027968716696212</v>
      </c>
      <c r="Y145" s="17">
        <f t="shared" ref="Y145" si="354">Z145*SQRT(1+COS(Q145*D145/1000))/SQRT(2)</f>
        <v>1.5027968716696212</v>
      </c>
      <c r="Z145" s="6">
        <f t="shared" ref="Z145" si="355">SQRT(2*(O145/(F145*P145)*(1+C145^2/2)-1))</f>
        <v>2.125275717407038</v>
      </c>
      <c r="AD145">
        <v>1</v>
      </c>
    </row>
    <row r="146" spans="1:30" x14ac:dyDescent="0.25">
      <c r="A146" s="1">
        <f>SUM($AD$4:AD146)</f>
        <v>143</v>
      </c>
      <c r="B146" s="18" t="s">
        <v>34</v>
      </c>
      <c r="C146" s="13">
        <v>3.45</v>
      </c>
      <c r="D146" s="9">
        <v>0</v>
      </c>
      <c r="E146" s="10">
        <v>2</v>
      </c>
      <c r="F146" s="11">
        <v>2</v>
      </c>
      <c r="G146" s="12">
        <v>0</v>
      </c>
      <c r="H146" s="9">
        <v>1.2007000000000001</v>
      </c>
      <c r="I146" s="14">
        <v>3.47</v>
      </c>
      <c r="J146" s="8">
        <f t="shared" ref="J146:J150" si="356">1000*(T146/2+D146/2)+G146</f>
        <v>-4770.9539067096848</v>
      </c>
      <c r="K146" s="8">
        <f t="shared" ref="K146:K150" si="357">1000*(U146/2-D146/2)+G146</f>
        <v>4770.9539067096848</v>
      </c>
      <c r="L146" s="8">
        <f t="shared" ref="L146:L150" si="358">1000*(-T146/2+D146/2)+G146</f>
        <v>4770.9539067096848</v>
      </c>
      <c r="M146" s="8">
        <f t="shared" ref="M146:M150" si="359">1000*(-U146/2-D146/2)+G146</f>
        <v>-4770.9539067096848</v>
      </c>
      <c r="O146" s="14">
        <v>0.03</v>
      </c>
      <c r="P146" s="10">
        <v>3.2000000000000001E-2</v>
      </c>
      <c r="Q146" s="7">
        <f t="shared" si="213"/>
        <v>196.34954084936206</v>
      </c>
      <c r="R146" s="15">
        <f t="shared" ref="R146:R150" si="360">H146/Q146*299792458/510996</f>
        <v>3.58763145398918</v>
      </c>
      <c r="S146" s="5">
        <f t="shared" ref="S146:S150" si="361">COS(Q146*D146/1000)</f>
        <v>1</v>
      </c>
      <c r="T146" s="16">
        <f t="shared" ref="T146:T150" si="362">IF(OR(E146=2,E146=3),-1,1)*2000*ACOS(V146)/Q146</f>
        <v>-9.5419078134193693</v>
      </c>
      <c r="U146" s="16">
        <f t="shared" ref="U146:U150" si="363">IF(OR(E146=3,E146=4),-1,1)*2000*ACOS(W146)/Q146</f>
        <v>9.5419078134193693</v>
      </c>
      <c r="V146" s="5">
        <f t="shared" ref="V146:V150" si="364">Z146/R146</f>
        <v>0.59238964332411825</v>
      </c>
      <c r="W146" s="5">
        <f t="shared" ref="W146:W150" si="365">Z146/R146</f>
        <v>0.59238964332411825</v>
      </c>
      <c r="X146" s="17">
        <f t="shared" ref="X146:X150" si="366">Z146*SQRT(1-COS(Q146*D146/1000))/SQRT(2)</f>
        <v>0</v>
      </c>
      <c r="Y146" s="17">
        <f t="shared" ref="Y146:Y150" si="367">Z146*SQRT(1+COS(Q146*D146/1000))/SQRT(2)</f>
        <v>2.125275717407038</v>
      </c>
      <c r="Z146" s="6">
        <f t="shared" ref="Z146:Z150" si="368">SQRT(2*(O146/(F146*P146)*(1+C146^2/2)-1))</f>
        <v>2.125275717407038</v>
      </c>
      <c r="AD146">
        <v>1</v>
      </c>
    </row>
    <row r="147" spans="1:30" x14ac:dyDescent="0.25">
      <c r="A147" s="1">
        <f>SUM($AD$4:AD147)</f>
        <v>144</v>
      </c>
      <c r="B147" s="18" t="s">
        <v>34</v>
      </c>
      <c r="C147" s="13">
        <v>3.45</v>
      </c>
      <c r="D147" s="9">
        <v>8</v>
      </c>
      <c r="E147" s="10">
        <v>2</v>
      </c>
      <c r="F147" s="11">
        <v>2</v>
      </c>
      <c r="G147" s="12">
        <v>0</v>
      </c>
      <c r="H147" s="9">
        <v>1.2007000000000001</v>
      </c>
      <c r="I147" s="14">
        <v>3.47</v>
      </c>
      <c r="J147" s="8">
        <f t="shared" si="356"/>
        <v>-770.9539067096847</v>
      </c>
      <c r="K147" s="8">
        <f t="shared" si="357"/>
        <v>770.9539067096847</v>
      </c>
      <c r="L147" s="8">
        <f t="shared" si="358"/>
        <v>8770.9539067096848</v>
      </c>
      <c r="M147" s="8">
        <f t="shared" si="359"/>
        <v>-8770.9539067096848</v>
      </c>
      <c r="O147" s="14">
        <v>0.03</v>
      </c>
      <c r="P147" s="10">
        <v>3.2000000000000001E-2</v>
      </c>
      <c r="Q147" s="7">
        <f t="shared" si="213"/>
        <v>196.34954084936206</v>
      </c>
      <c r="R147" s="15">
        <f t="shared" si="360"/>
        <v>3.58763145398918</v>
      </c>
      <c r="S147" s="5">
        <f t="shared" si="361"/>
        <v>6.1257422745431001E-17</v>
      </c>
      <c r="T147" s="16">
        <f t="shared" si="362"/>
        <v>-9.5419078134193693</v>
      </c>
      <c r="U147" s="16">
        <f t="shared" si="363"/>
        <v>9.5419078134193693</v>
      </c>
      <c r="V147" s="5">
        <f t="shared" si="364"/>
        <v>0.59238964332411825</v>
      </c>
      <c r="W147" s="5">
        <f t="shared" si="365"/>
        <v>0.59238964332411825</v>
      </c>
      <c r="X147" s="17">
        <f t="shared" si="366"/>
        <v>1.5027968716696212</v>
      </c>
      <c r="Y147" s="17">
        <f t="shared" si="367"/>
        <v>1.5027968716696212</v>
      </c>
      <c r="Z147" s="6">
        <f t="shared" si="368"/>
        <v>2.125275717407038</v>
      </c>
      <c r="AD147">
        <v>1</v>
      </c>
    </row>
    <row r="148" spans="1:30" x14ac:dyDescent="0.25">
      <c r="A148" s="1">
        <f>SUM($AD$4:AD148)</f>
        <v>145</v>
      </c>
      <c r="B148" s="18" t="s">
        <v>34</v>
      </c>
      <c r="C148" s="13">
        <v>3.45</v>
      </c>
      <c r="D148" s="9">
        <v>16</v>
      </c>
      <c r="E148" s="10">
        <v>2</v>
      </c>
      <c r="F148" s="11">
        <v>2</v>
      </c>
      <c r="G148" s="12">
        <v>0</v>
      </c>
      <c r="H148" s="9">
        <v>1.2007000000000001</v>
      </c>
      <c r="I148" s="14">
        <v>3.47</v>
      </c>
      <c r="J148" s="8">
        <f t="shared" ref="J148:J149" si="369">1000*(T148/2+D148/2)+G148</f>
        <v>3229.0460932903152</v>
      </c>
      <c r="K148" s="8">
        <f t="shared" ref="K148:K149" si="370">1000*(U148/2-D148/2)+G148</f>
        <v>-3229.0460932903152</v>
      </c>
      <c r="L148" s="8">
        <f t="shared" ref="L148:L149" si="371">1000*(-T148/2+D148/2)+G148</f>
        <v>12770.953906709685</v>
      </c>
      <c r="M148" s="8">
        <f t="shared" ref="M148:M149" si="372">1000*(-U148/2-D148/2)+G148</f>
        <v>-12770.953906709685</v>
      </c>
      <c r="O148" s="14">
        <v>0.03</v>
      </c>
      <c r="P148" s="10">
        <v>3.2000000000000001E-2</v>
      </c>
      <c r="Q148" s="7">
        <f t="shared" si="213"/>
        <v>196.34954084936206</v>
      </c>
      <c r="R148" s="15">
        <f t="shared" ref="R148:R149" si="373">H148/Q148*299792458/510996</f>
        <v>3.58763145398918</v>
      </c>
      <c r="S148" s="5">
        <f t="shared" ref="S148:S149" si="374">COS(Q148*D148/1000)</f>
        <v>-1</v>
      </c>
      <c r="T148" s="16">
        <f t="shared" ref="T148:T149" si="375">IF(OR(E148=2,E148=3),-1,1)*2000*ACOS(V148)/Q148</f>
        <v>-9.5419078134193693</v>
      </c>
      <c r="U148" s="16">
        <f t="shared" ref="U148:U149" si="376">IF(OR(E148=3,E148=4),-1,1)*2000*ACOS(W148)/Q148</f>
        <v>9.5419078134193693</v>
      </c>
      <c r="V148" s="5">
        <f t="shared" ref="V148:V149" si="377">Z148/R148</f>
        <v>0.59238964332411825</v>
      </c>
      <c r="W148" s="5">
        <f t="shared" ref="W148:W149" si="378">Z148/R148</f>
        <v>0.59238964332411825</v>
      </c>
      <c r="X148" s="17">
        <f t="shared" ref="X148:X149" si="379">Z148*SQRT(1-COS(Q148*D148/1000))/SQRT(2)</f>
        <v>2.125275717407038</v>
      </c>
      <c r="Y148" s="17">
        <f t="shared" ref="Y148:Y149" si="380">Z148*SQRT(1+COS(Q148*D148/1000))/SQRT(2)</f>
        <v>0</v>
      </c>
      <c r="Z148" s="6">
        <f t="shared" ref="Z148:Z149" si="381">SQRT(2*(O148/(F148*P148)*(1+C148^2/2)-1))</f>
        <v>2.125275717407038</v>
      </c>
      <c r="AD148">
        <v>1</v>
      </c>
    </row>
    <row r="149" spans="1:30" x14ac:dyDescent="0.25">
      <c r="A149" s="1">
        <f>SUM($AD$4:AD149)</f>
        <v>146</v>
      </c>
      <c r="B149" s="18" t="s">
        <v>34</v>
      </c>
      <c r="C149" s="13">
        <v>3.45</v>
      </c>
      <c r="D149" s="9">
        <v>-16</v>
      </c>
      <c r="E149" s="10">
        <v>2</v>
      </c>
      <c r="F149" s="11">
        <v>2</v>
      </c>
      <c r="G149" s="12">
        <v>0</v>
      </c>
      <c r="H149" s="9">
        <v>1.2007000000000001</v>
      </c>
      <c r="I149" s="14">
        <v>3.47</v>
      </c>
      <c r="J149" s="8">
        <f t="shared" si="369"/>
        <v>-12770.953906709685</v>
      </c>
      <c r="K149" s="8">
        <f t="shared" si="370"/>
        <v>12770.953906709685</v>
      </c>
      <c r="L149" s="8">
        <f t="shared" si="371"/>
        <v>-3229.0460932903152</v>
      </c>
      <c r="M149" s="8">
        <f t="shared" si="372"/>
        <v>3229.0460932903152</v>
      </c>
      <c r="O149" s="14">
        <v>0.03</v>
      </c>
      <c r="P149" s="10">
        <v>3.2000000000000001E-2</v>
      </c>
      <c r="Q149" s="7">
        <f t="shared" si="213"/>
        <v>196.34954084936206</v>
      </c>
      <c r="R149" s="15">
        <f t="shared" si="373"/>
        <v>3.58763145398918</v>
      </c>
      <c r="S149" s="5">
        <f t="shared" si="374"/>
        <v>-1</v>
      </c>
      <c r="T149" s="16">
        <f t="shared" si="375"/>
        <v>-9.5419078134193693</v>
      </c>
      <c r="U149" s="16">
        <f t="shared" si="376"/>
        <v>9.5419078134193693</v>
      </c>
      <c r="V149" s="5">
        <f t="shared" si="377"/>
        <v>0.59238964332411825</v>
      </c>
      <c r="W149" s="5">
        <f t="shared" si="378"/>
        <v>0.59238964332411825</v>
      </c>
      <c r="X149" s="17">
        <f t="shared" si="379"/>
        <v>2.125275717407038</v>
      </c>
      <c r="Y149" s="17">
        <f t="shared" si="380"/>
        <v>0</v>
      </c>
      <c r="Z149" s="6">
        <f t="shared" si="381"/>
        <v>2.125275717407038</v>
      </c>
      <c r="AD149">
        <v>1</v>
      </c>
    </row>
    <row r="150" spans="1:30" x14ac:dyDescent="0.25">
      <c r="A150" s="1">
        <f>SUM($AD$4:AD150)</f>
        <v>147</v>
      </c>
      <c r="B150" s="18" t="s">
        <v>34</v>
      </c>
      <c r="C150" s="13">
        <v>3.47</v>
      </c>
      <c r="D150" s="9">
        <v>-8</v>
      </c>
      <c r="E150" s="10">
        <v>2</v>
      </c>
      <c r="F150" s="11">
        <v>2</v>
      </c>
      <c r="G150" s="12">
        <v>0</v>
      </c>
      <c r="H150" s="9">
        <v>1.2007000000000001</v>
      </c>
      <c r="I150" s="14">
        <v>3.47</v>
      </c>
      <c r="J150" s="8">
        <f t="shared" si="356"/>
        <v>-8744.1041365104938</v>
      </c>
      <c r="K150" s="8">
        <f t="shared" si="357"/>
        <v>8744.1041365104938</v>
      </c>
      <c r="L150" s="8">
        <f t="shared" si="358"/>
        <v>744.10413651049453</v>
      </c>
      <c r="M150" s="8">
        <f t="shared" si="359"/>
        <v>-744.10413651049453</v>
      </c>
      <c r="O150" s="14">
        <v>0.03</v>
      </c>
      <c r="P150" s="10">
        <v>3.2000000000000001E-2</v>
      </c>
      <c r="Q150" s="7">
        <f t="shared" si="213"/>
        <v>196.34954084936206</v>
      </c>
      <c r="R150" s="15">
        <f t="shared" si="360"/>
        <v>3.58763145398918</v>
      </c>
      <c r="S150" s="5">
        <f t="shared" si="361"/>
        <v>6.1257422745431001E-17</v>
      </c>
      <c r="T150" s="16">
        <f t="shared" si="362"/>
        <v>-9.4882082730209891</v>
      </c>
      <c r="U150" s="16">
        <f t="shared" si="363"/>
        <v>9.4882082730209891</v>
      </c>
      <c r="V150" s="5">
        <f t="shared" si="364"/>
        <v>0.59662873839083341</v>
      </c>
      <c r="W150" s="5">
        <f t="shared" si="365"/>
        <v>0.59662873839083341</v>
      </c>
      <c r="X150" s="17">
        <f t="shared" si="366"/>
        <v>1.5135507713651364</v>
      </c>
      <c r="Y150" s="17">
        <f t="shared" si="367"/>
        <v>1.5135507713651364</v>
      </c>
      <c r="Z150" s="6">
        <f t="shared" si="368"/>
        <v>2.1404840282048356</v>
      </c>
      <c r="AD150">
        <v>1</v>
      </c>
    </row>
    <row r="151" spans="1:30" x14ac:dyDescent="0.25">
      <c r="A151" s="1">
        <f>SUM($AD$4:AD151)</f>
        <v>148</v>
      </c>
      <c r="B151" s="18" t="s">
        <v>34</v>
      </c>
      <c r="C151" s="13">
        <v>3.47</v>
      </c>
      <c r="D151" s="9">
        <v>0</v>
      </c>
      <c r="E151" s="10">
        <v>2</v>
      </c>
      <c r="F151" s="11">
        <v>2</v>
      </c>
      <c r="G151" s="12">
        <v>0</v>
      </c>
      <c r="H151" s="9">
        <v>1.2007000000000001</v>
      </c>
      <c r="I151" s="14">
        <v>3.47</v>
      </c>
      <c r="J151" s="8">
        <f t="shared" ref="J151:J165" si="382">1000*(T151/2+D151/2)+G151</f>
        <v>-4744.1041365104948</v>
      </c>
      <c r="K151" s="8">
        <f t="shared" ref="K151:K165" si="383">1000*(U151/2-D151/2)+G151</f>
        <v>4744.1041365104948</v>
      </c>
      <c r="L151" s="8">
        <f t="shared" ref="L151:L165" si="384">1000*(-T151/2+D151/2)+G151</f>
        <v>4744.1041365104948</v>
      </c>
      <c r="M151" s="8">
        <f t="shared" ref="M151:M165" si="385">1000*(-U151/2-D151/2)+G151</f>
        <v>-4744.1041365104948</v>
      </c>
      <c r="O151" s="14">
        <v>0.03</v>
      </c>
      <c r="P151" s="10">
        <v>3.2000000000000001E-2</v>
      </c>
      <c r="Q151" s="7">
        <f t="shared" si="213"/>
        <v>196.34954084936206</v>
      </c>
      <c r="R151" s="15">
        <f t="shared" ref="R151:R165" si="386">H151/Q151*299792458/510996</f>
        <v>3.58763145398918</v>
      </c>
      <c r="S151" s="5">
        <f t="shared" ref="S151:S165" si="387">COS(Q151*D151/1000)</f>
        <v>1</v>
      </c>
      <c r="T151" s="16">
        <f t="shared" ref="T151:T165" si="388">IF(OR(E151=2,E151=3),-1,1)*2000*ACOS(V151)/Q151</f>
        <v>-9.4882082730209891</v>
      </c>
      <c r="U151" s="16">
        <f t="shared" ref="U151:U165" si="389">IF(OR(E151=3,E151=4),-1,1)*2000*ACOS(W151)/Q151</f>
        <v>9.4882082730209891</v>
      </c>
      <c r="V151" s="5">
        <f t="shared" ref="V151:V165" si="390">Z151/R151</f>
        <v>0.59662873839083341</v>
      </c>
      <c r="W151" s="5">
        <f t="shared" ref="W151:W165" si="391">Z151/R151</f>
        <v>0.59662873839083341</v>
      </c>
      <c r="X151" s="17">
        <f t="shared" ref="X151:X165" si="392">Z151*SQRT(1-COS(Q151*D151/1000))/SQRT(2)</f>
        <v>0</v>
      </c>
      <c r="Y151" s="17">
        <f t="shared" ref="Y151:Y165" si="393">Z151*SQRT(1+COS(Q151*D151/1000))/SQRT(2)</f>
        <v>2.1404840282048356</v>
      </c>
      <c r="Z151" s="6">
        <f t="shared" ref="Z151:Z165" si="394">SQRT(2*(O151/(F151*P151)*(1+C151^2/2)-1))</f>
        <v>2.1404840282048356</v>
      </c>
      <c r="AD151">
        <v>1</v>
      </c>
    </row>
    <row r="152" spans="1:30" x14ac:dyDescent="0.25">
      <c r="A152" s="1">
        <f>SUM($AD$4:AD152)</f>
        <v>149</v>
      </c>
      <c r="B152" s="18" t="s">
        <v>34</v>
      </c>
      <c r="C152" s="13">
        <v>3.47</v>
      </c>
      <c r="D152" s="9">
        <v>8</v>
      </c>
      <c r="E152" s="10">
        <v>2</v>
      </c>
      <c r="F152" s="11">
        <v>2</v>
      </c>
      <c r="G152" s="12">
        <v>0</v>
      </c>
      <c r="H152" s="9">
        <v>1.2007000000000001</v>
      </c>
      <c r="I152" s="14">
        <v>3.47</v>
      </c>
      <c r="J152" s="8">
        <f t="shared" ref="J152:J153" si="395">1000*(T152/2+D152/2)+G152</f>
        <v>-744.10413651049453</v>
      </c>
      <c r="K152" s="8">
        <f t="shared" ref="K152:K153" si="396">1000*(U152/2-D152/2)+G152</f>
        <v>744.10413651049453</v>
      </c>
      <c r="L152" s="8">
        <f t="shared" ref="L152:L153" si="397">1000*(-T152/2+D152/2)+G152</f>
        <v>8744.1041365104938</v>
      </c>
      <c r="M152" s="8">
        <f t="shared" ref="M152:M153" si="398">1000*(-U152/2-D152/2)+G152</f>
        <v>-8744.1041365104938</v>
      </c>
      <c r="O152" s="14">
        <v>0.03</v>
      </c>
      <c r="P152" s="10">
        <v>3.2000000000000001E-2</v>
      </c>
      <c r="Q152" s="7">
        <f t="shared" si="213"/>
        <v>196.34954084936206</v>
      </c>
      <c r="R152" s="15">
        <f t="shared" ref="R152:R153" si="399">H152/Q152*299792458/510996</f>
        <v>3.58763145398918</v>
      </c>
      <c r="S152" s="5">
        <f t="shared" ref="S152:S153" si="400">COS(Q152*D152/1000)</f>
        <v>6.1257422745431001E-17</v>
      </c>
      <c r="T152" s="16">
        <f t="shared" ref="T152:T153" si="401">IF(OR(E152=2,E152=3),-1,1)*2000*ACOS(V152)/Q152</f>
        <v>-9.4882082730209891</v>
      </c>
      <c r="U152" s="16">
        <f t="shared" ref="U152:U153" si="402">IF(OR(E152=3,E152=4),-1,1)*2000*ACOS(W152)/Q152</f>
        <v>9.4882082730209891</v>
      </c>
      <c r="V152" s="5">
        <f t="shared" ref="V152:V153" si="403">Z152/R152</f>
        <v>0.59662873839083341</v>
      </c>
      <c r="W152" s="5">
        <f t="shared" ref="W152:W153" si="404">Z152/R152</f>
        <v>0.59662873839083341</v>
      </c>
      <c r="X152" s="17">
        <f t="shared" ref="X152:X153" si="405">Z152*SQRT(1-COS(Q152*D152/1000))/SQRT(2)</f>
        <v>1.5135507713651364</v>
      </c>
      <c r="Y152" s="17">
        <f t="shared" ref="Y152:Y153" si="406">Z152*SQRT(1+COS(Q152*D152/1000))/SQRT(2)</f>
        <v>1.5135507713651364</v>
      </c>
      <c r="Z152" s="6">
        <f t="shared" ref="Z152:Z153" si="407">SQRT(2*(O152/(F152*P152)*(1+C152^2/2)-1))</f>
        <v>2.1404840282048356</v>
      </c>
      <c r="AD152">
        <v>1</v>
      </c>
    </row>
    <row r="153" spans="1:30" x14ac:dyDescent="0.25">
      <c r="A153" s="1">
        <f>SUM($AD$4:AD153)</f>
        <v>150</v>
      </c>
      <c r="B153" s="18" t="s">
        <v>34</v>
      </c>
      <c r="C153" s="13">
        <v>3.47</v>
      </c>
      <c r="D153" s="9">
        <v>16</v>
      </c>
      <c r="E153" s="10">
        <v>2</v>
      </c>
      <c r="F153" s="11">
        <v>2</v>
      </c>
      <c r="G153" s="12">
        <v>0</v>
      </c>
      <c r="H153" s="9">
        <v>1.2007000000000001</v>
      </c>
      <c r="I153" s="14">
        <v>3.47</v>
      </c>
      <c r="J153" s="8">
        <f t="shared" si="395"/>
        <v>3255.8958634895052</v>
      </c>
      <c r="K153" s="8">
        <f t="shared" si="396"/>
        <v>-3255.8958634895052</v>
      </c>
      <c r="L153" s="8">
        <f t="shared" si="397"/>
        <v>12744.104136510494</v>
      </c>
      <c r="M153" s="8">
        <f t="shared" si="398"/>
        <v>-12744.104136510494</v>
      </c>
      <c r="O153" s="14">
        <v>0.03</v>
      </c>
      <c r="P153" s="10">
        <v>3.2000000000000001E-2</v>
      </c>
      <c r="Q153" s="7">
        <f t="shared" si="213"/>
        <v>196.34954084936206</v>
      </c>
      <c r="R153" s="15">
        <f t="shared" si="399"/>
        <v>3.58763145398918</v>
      </c>
      <c r="S153" s="5">
        <f t="shared" si="400"/>
        <v>-1</v>
      </c>
      <c r="T153" s="16">
        <f t="shared" si="401"/>
        <v>-9.4882082730209891</v>
      </c>
      <c r="U153" s="16">
        <f t="shared" si="402"/>
        <v>9.4882082730209891</v>
      </c>
      <c r="V153" s="5">
        <f t="shared" si="403"/>
        <v>0.59662873839083341</v>
      </c>
      <c r="W153" s="5">
        <f t="shared" si="404"/>
        <v>0.59662873839083341</v>
      </c>
      <c r="X153" s="17">
        <f t="shared" si="405"/>
        <v>2.1404840282048356</v>
      </c>
      <c r="Y153" s="17">
        <f t="shared" si="406"/>
        <v>0</v>
      </c>
      <c r="Z153" s="6">
        <f t="shared" si="407"/>
        <v>2.1404840282048356</v>
      </c>
      <c r="AD153">
        <v>1</v>
      </c>
    </row>
    <row r="154" spans="1:30" x14ac:dyDescent="0.25">
      <c r="A154" s="1">
        <f>SUM($AD$4:AD154)</f>
        <v>151</v>
      </c>
      <c r="B154" s="18" t="s">
        <v>34</v>
      </c>
      <c r="C154" s="13">
        <v>3.49</v>
      </c>
      <c r="D154" s="9">
        <v>-16</v>
      </c>
      <c r="E154" s="10">
        <v>2</v>
      </c>
      <c r="F154" s="11">
        <v>2</v>
      </c>
      <c r="G154" s="12">
        <v>0</v>
      </c>
      <c r="H154" s="9">
        <v>1.2007000000000001</v>
      </c>
      <c r="I154" s="14">
        <v>3.47</v>
      </c>
      <c r="J154" s="8">
        <f t="shared" si="382"/>
        <v>-12717.184793022434</v>
      </c>
      <c r="K154" s="8">
        <f t="shared" si="383"/>
        <v>12717.184793022434</v>
      </c>
      <c r="L154" s="8">
        <f t="shared" si="384"/>
        <v>-3282.815206977566</v>
      </c>
      <c r="M154" s="8">
        <f t="shared" si="385"/>
        <v>3282.815206977566</v>
      </c>
      <c r="O154" s="14">
        <v>0.03</v>
      </c>
      <c r="P154" s="10">
        <v>3.2000000000000001E-2</v>
      </c>
      <c r="Q154" s="7">
        <f t="shared" si="213"/>
        <v>196.34954084936206</v>
      </c>
      <c r="R154" s="15">
        <f t="shared" si="386"/>
        <v>3.58763145398918</v>
      </c>
      <c r="S154" s="5">
        <f t="shared" si="387"/>
        <v>-1</v>
      </c>
      <c r="T154" s="16">
        <f t="shared" si="388"/>
        <v>-9.434369586044868</v>
      </c>
      <c r="U154" s="16">
        <f t="shared" si="389"/>
        <v>9.434369586044868</v>
      </c>
      <c r="V154" s="5">
        <f t="shared" si="390"/>
        <v>0.6008621709428944</v>
      </c>
      <c r="W154" s="5">
        <f t="shared" si="391"/>
        <v>0.6008621709428944</v>
      </c>
      <c r="X154" s="17">
        <f t="shared" si="392"/>
        <v>2.1556720239869516</v>
      </c>
      <c r="Y154" s="17">
        <f t="shared" si="393"/>
        <v>0</v>
      </c>
      <c r="Z154" s="6">
        <f t="shared" si="394"/>
        <v>2.1556720239869516</v>
      </c>
      <c r="AD154">
        <v>1</v>
      </c>
    </row>
    <row r="155" spans="1:30" x14ac:dyDescent="0.25">
      <c r="A155" s="1">
        <f>SUM($AD$4:AD155)</f>
        <v>152</v>
      </c>
      <c r="B155" s="18" t="s">
        <v>34</v>
      </c>
      <c r="C155" s="13">
        <v>3.49</v>
      </c>
      <c r="D155" s="9">
        <v>-8</v>
      </c>
      <c r="E155" s="10">
        <v>2</v>
      </c>
      <c r="F155" s="11">
        <v>2</v>
      </c>
      <c r="G155" s="12">
        <v>0</v>
      </c>
      <c r="H155" s="9">
        <v>1.2007000000000001</v>
      </c>
      <c r="I155" s="14">
        <v>3.47</v>
      </c>
      <c r="J155" s="8">
        <f t="shared" si="382"/>
        <v>-8717.184793022434</v>
      </c>
      <c r="K155" s="8">
        <f t="shared" si="383"/>
        <v>8717.184793022434</v>
      </c>
      <c r="L155" s="8">
        <f t="shared" si="384"/>
        <v>717.18479302243395</v>
      </c>
      <c r="M155" s="8">
        <f t="shared" si="385"/>
        <v>-717.18479302243395</v>
      </c>
      <c r="O155" s="14">
        <v>0.03</v>
      </c>
      <c r="P155" s="10">
        <v>3.2000000000000001E-2</v>
      </c>
      <c r="Q155" s="7">
        <f t="shared" si="213"/>
        <v>196.34954084936206</v>
      </c>
      <c r="R155" s="15">
        <f t="shared" si="386"/>
        <v>3.58763145398918</v>
      </c>
      <c r="S155" s="5">
        <f t="shared" si="387"/>
        <v>6.1257422745431001E-17</v>
      </c>
      <c r="T155" s="16">
        <f t="shared" si="388"/>
        <v>-9.434369586044868</v>
      </c>
      <c r="U155" s="16">
        <f t="shared" si="389"/>
        <v>9.434369586044868</v>
      </c>
      <c r="V155" s="5">
        <f t="shared" si="390"/>
        <v>0.6008621709428944</v>
      </c>
      <c r="W155" s="5">
        <f t="shared" si="391"/>
        <v>0.6008621709428944</v>
      </c>
      <c r="X155" s="17">
        <f t="shared" si="392"/>
        <v>1.5242903061753033</v>
      </c>
      <c r="Y155" s="17">
        <f t="shared" si="393"/>
        <v>1.5242903061753033</v>
      </c>
      <c r="Z155" s="6">
        <f t="shared" si="394"/>
        <v>2.1556720239869516</v>
      </c>
      <c r="AD155">
        <v>1</v>
      </c>
    </row>
    <row r="156" spans="1:30" x14ac:dyDescent="0.25">
      <c r="A156" s="1">
        <f>SUM($AD$4:AD156)</f>
        <v>153</v>
      </c>
      <c r="B156" s="18" t="s">
        <v>34</v>
      </c>
      <c r="C156" s="13">
        <v>3.49</v>
      </c>
      <c r="D156" s="9">
        <v>0</v>
      </c>
      <c r="E156" s="10">
        <v>2</v>
      </c>
      <c r="F156" s="11">
        <v>2</v>
      </c>
      <c r="G156" s="12">
        <v>0</v>
      </c>
      <c r="H156" s="9">
        <v>1.2007000000000001</v>
      </c>
      <c r="I156" s="14">
        <v>3.47</v>
      </c>
      <c r="J156" s="8">
        <f t="shared" si="382"/>
        <v>-4717.184793022434</v>
      </c>
      <c r="K156" s="8">
        <f t="shared" si="383"/>
        <v>4717.184793022434</v>
      </c>
      <c r="L156" s="8">
        <f t="shared" si="384"/>
        <v>4717.184793022434</v>
      </c>
      <c r="M156" s="8">
        <f t="shared" si="385"/>
        <v>-4717.184793022434</v>
      </c>
      <c r="O156" s="14">
        <v>0.03</v>
      </c>
      <c r="P156" s="10">
        <v>3.2000000000000001E-2</v>
      </c>
      <c r="Q156" s="7">
        <f t="shared" si="213"/>
        <v>196.34954084936206</v>
      </c>
      <c r="R156" s="15">
        <f t="shared" si="386"/>
        <v>3.58763145398918</v>
      </c>
      <c r="S156" s="5">
        <f t="shared" si="387"/>
        <v>1</v>
      </c>
      <c r="T156" s="16">
        <f t="shared" si="388"/>
        <v>-9.434369586044868</v>
      </c>
      <c r="U156" s="16">
        <f t="shared" si="389"/>
        <v>9.434369586044868</v>
      </c>
      <c r="V156" s="5">
        <f t="shared" si="390"/>
        <v>0.6008621709428944</v>
      </c>
      <c r="W156" s="5">
        <f t="shared" si="391"/>
        <v>0.6008621709428944</v>
      </c>
      <c r="X156" s="17">
        <f t="shared" si="392"/>
        <v>0</v>
      </c>
      <c r="Y156" s="17">
        <f t="shared" si="393"/>
        <v>2.1556720239869516</v>
      </c>
      <c r="Z156" s="6">
        <f t="shared" si="394"/>
        <v>2.1556720239869516</v>
      </c>
      <c r="AD156">
        <v>1</v>
      </c>
    </row>
    <row r="157" spans="1:30" x14ac:dyDescent="0.25">
      <c r="A157" s="1">
        <f>SUM($AD$4:AD157)</f>
        <v>154</v>
      </c>
      <c r="B157" s="18" t="s">
        <v>34</v>
      </c>
      <c r="C157" s="13">
        <v>3.49</v>
      </c>
      <c r="D157" s="9">
        <v>8</v>
      </c>
      <c r="E157" s="10">
        <v>2</v>
      </c>
      <c r="F157" s="11">
        <v>2</v>
      </c>
      <c r="G157" s="12">
        <v>0</v>
      </c>
      <c r="H157" s="9">
        <v>1.2007000000000001</v>
      </c>
      <c r="I157" s="14">
        <v>3.47</v>
      </c>
      <c r="J157" s="8">
        <f t="shared" ref="J157" si="408">1000*(T157/2+D157/2)+G157</f>
        <v>-717.18479302243395</v>
      </c>
      <c r="K157" s="8">
        <f t="shared" ref="K157" si="409">1000*(U157/2-D157/2)+G157</f>
        <v>717.18479302243395</v>
      </c>
      <c r="L157" s="8">
        <f t="shared" ref="L157" si="410">1000*(-T157/2+D157/2)+G157</f>
        <v>8717.184793022434</v>
      </c>
      <c r="M157" s="8">
        <f t="shared" ref="M157" si="411">1000*(-U157/2-D157/2)+G157</f>
        <v>-8717.184793022434</v>
      </c>
      <c r="O157" s="14">
        <v>0.03</v>
      </c>
      <c r="P157" s="10">
        <v>3.2000000000000001E-2</v>
      </c>
      <c r="Q157" s="7">
        <f t="shared" si="213"/>
        <v>196.34954084936206</v>
      </c>
      <c r="R157" s="15">
        <f t="shared" ref="R157" si="412">H157/Q157*299792458/510996</f>
        <v>3.58763145398918</v>
      </c>
      <c r="S157" s="5">
        <f t="shared" ref="S157" si="413">COS(Q157*D157/1000)</f>
        <v>6.1257422745431001E-17</v>
      </c>
      <c r="T157" s="16">
        <f t="shared" ref="T157" si="414">IF(OR(E157=2,E157=3),-1,1)*2000*ACOS(V157)/Q157</f>
        <v>-9.434369586044868</v>
      </c>
      <c r="U157" s="16">
        <f t="shared" ref="U157" si="415">IF(OR(E157=3,E157=4),-1,1)*2000*ACOS(W157)/Q157</f>
        <v>9.434369586044868</v>
      </c>
      <c r="V157" s="5">
        <f t="shared" ref="V157" si="416">Z157/R157</f>
        <v>0.6008621709428944</v>
      </c>
      <c r="W157" s="5">
        <f t="shared" ref="W157" si="417">Z157/R157</f>
        <v>0.6008621709428944</v>
      </c>
      <c r="X157" s="17">
        <f t="shared" ref="X157" si="418">Z157*SQRT(1-COS(Q157*D157/1000))/SQRT(2)</f>
        <v>1.5242903061753033</v>
      </c>
      <c r="Y157" s="17">
        <f t="shared" ref="Y157" si="419">Z157*SQRT(1+COS(Q157*D157/1000))/SQRT(2)</f>
        <v>1.5242903061753033</v>
      </c>
      <c r="Z157" s="6">
        <f t="shared" ref="Z157" si="420">SQRT(2*(O157/(F157*P157)*(1+C157^2/2)-1))</f>
        <v>2.1556720239869516</v>
      </c>
      <c r="AD157">
        <v>1</v>
      </c>
    </row>
    <row r="158" spans="1:30" x14ac:dyDescent="0.25">
      <c r="A158" s="1">
        <f>SUM($AD$4:AD158)</f>
        <v>155</v>
      </c>
      <c r="B158" s="18" t="s">
        <v>34</v>
      </c>
      <c r="C158" s="13">
        <v>3.49</v>
      </c>
      <c r="D158" s="9">
        <v>16</v>
      </c>
      <c r="E158" s="10">
        <v>2</v>
      </c>
      <c r="F158" s="11">
        <v>2</v>
      </c>
      <c r="G158" s="12">
        <v>0</v>
      </c>
      <c r="H158" s="9">
        <v>1.2007000000000001</v>
      </c>
      <c r="I158" s="14">
        <v>3.47</v>
      </c>
      <c r="J158" s="8">
        <f t="shared" si="382"/>
        <v>3282.815206977566</v>
      </c>
      <c r="K158" s="8">
        <f t="shared" si="383"/>
        <v>-3282.815206977566</v>
      </c>
      <c r="L158" s="8">
        <f t="shared" si="384"/>
        <v>12717.184793022434</v>
      </c>
      <c r="M158" s="8">
        <f t="shared" si="385"/>
        <v>-12717.184793022434</v>
      </c>
      <c r="O158" s="14">
        <v>0.03</v>
      </c>
      <c r="P158" s="10">
        <v>3.2000000000000001E-2</v>
      </c>
      <c r="Q158" s="7">
        <f t="shared" si="213"/>
        <v>196.34954084936206</v>
      </c>
      <c r="R158" s="15">
        <f t="shared" si="386"/>
        <v>3.58763145398918</v>
      </c>
      <c r="S158" s="5">
        <f t="shared" si="387"/>
        <v>-1</v>
      </c>
      <c r="T158" s="16">
        <f t="shared" si="388"/>
        <v>-9.434369586044868</v>
      </c>
      <c r="U158" s="16">
        <f t="shared" si="389"/>
        <v>9.434369586044868</v>
      </c>
      <c r="V158" s="5">
        <f t="shared" si="390"/>
        <v>0.6008621709428944</v>
      </c>
      <c r="W158" s="5">
        <f t="shared" si="391"/>
        <v>0.6008621709428944</v>
      </c>
      <c r="X158" s="17">
        <f t="shared" si="392"/>
        <v>2.1556720239869516</v>
      </c>
      <c r="Y158" s="17">
        <f t="shared" si="393"/>
        <v>0</v>
      </c>
      <c r="Z158" s="6">
        <f t="shared" si="394"/>
        <v>2.1556720239869516</v>
      </c>
      <c r="AD158">
        <v>1</v>
      </c>
    </row>
    <row r="159" spans="1:30" x14ac:dyDescent="0.25">
      <c r="A159" s="1">
        <f>SUM($AD$4:AD159)</f>
        <v>156</v>
      </c>
      <c r="B159" s="18" t="s">
        <v>34</v>
      </c>
      <c r="C159" s="13">
        <v>3.45</v>
      </c>
      <c r="D159" s="9">
        <v>-16</v>
      </c>
      <c r="E159" s="10">
        <v>4</v>
      </c>
      <c r="F159" s="11">
        <v>2</v>
      </c>
      <c r="G159" s="12">
        <v>0</v>
      </c>
      <c r="H159" s="9">
        <v>1.2007000000000001</v>
      </c>
      <c r="I159" s="14">
        <v>3.47</v>
      </c>
      <c r="J159" s="8">
        <f t="shared" si="382"/>
        <v>-3229.0460932903152</v>
      </c>
      <c r="K159" s="8">
        <f t="shared" si="383"/>
        <v>3229.0460932903152</v>
      </c>
      <c r="L159" s="8">
        <f t="shared" si="384"/>
        <v>-12770.953906709685</v>
      </c>
      <c r="M159" s="8">
        <f t="shared" si="385"/>
        <v>12770.953906709685</v>
      </c>
      <c r="O159" s="14">
        <v>0.03</v>
      </c>
      <c r="P159" s="10">
        <v>3.2000000000000001E-2</v>
      </c>
      <c r="Q159" s="7">
        <f t="shared" ref="Q159:Q173" si="421">2*PI()/P159</f>
        <v>196.34954084936206</v>
      </c>
      <c r="R159" s="15">
        <f t="shared" si="386"/>
        <v>3.58763145398918</v>
      </c>
      <c r="S159" s="5">
        <f t="shared" si="387"/>
        <v>-1</v>
      </c>
      <c r="T159" s="16">
        <f t="shared" si="388"/>
        <v>9.5419078134193693</v>
      </c>
      <c r="U159" s="16">
        <f t="shared" si="389"/>
        <v>-9.5419078134193693</v>
      </c>
      <c r="V159" s="5">
        <f t="shared" si="390"/>
        <v>0.59238964332411825</v>
      </c>
      <c r="W159" s="5">
        <f t="shared" si="391"/>
        <v>0.59238964332411825</v>
      </c>
      <c r="X159" s="17">
        <f t="shared" si="392"/>
        <v>2.125275717407038</v>
      </c>
      <c r="Y159" s="17">
        <f t="shared" si="393"/>
        <v>0</v>
      </c>
      <c r="Z159" s="6">
        <f t="shared" si="394"/>
        <v>2.125275717407038</v>
      </c>
      <c r="AD159">
        <v>1</v>
      </c>
    </row>
    <row r="160" spans="1:30" x14ac:dyDescent="0.25">
      <c r="A160" s="1">
        <f>SUM($AD$4:AD160)</f>
        <v>157</v>
      </c>
      <c r="B160" s="18" t="s">
        <v>34</v>
      </c>
      <c r="C160" s="13">
        <v>3.45</v>
      </c>
      <c r="D160" s="9">
        <v>-8</v>
      </c>
      <c r="E160" s="10">
        <v>4</v>
      </c>
      <c r="F160" s="11">
        <v>2</v>
      </c>
      <c r="G160" s="12">
        <v>0</v>
      </c>
      <c r="H160" s="9">
        <v>1.2007000000000001</v>
      </c>
      <c r="I160" s="14">
        <v>3.47</v>
      </c>
      <c r="J160" s="8">
        <f t="shared" si="382"/>
        <v>770.9539067096847</v>
      </c>
      <c r="K160" s="8">
        <f t="shared" si="383"/>
        <v>-770.9539067096847</v>
      </c>
      <c r="L160" s="8">
        <f t="shared" si="384"/>
        <v>-8770.9539067096848</v>
      </c>
      <c r="M160" s="8">
        <f t="shared" si="385"/>
        <v>8770.9539067096848</v>
      </c>
      <c r="O160" s="14">
        <v>0.03</v>
      </c>
      <c r="P160" s="10">
        <v>3.2000000000000001E-2</v>
      </c>
      <c r="Q160" s="7">
        <f t="shared" si="421"/>
        <v>196.34954084936206</v>
      </c>
      <c r="R160" s="15">
        <f t="shared" si="386"/>
        <v>3.58763145398918</v>
      </c>
      <c r="S160" s="5">
        <f t="shared" si="387"/>
        <v>6.1257422745431001E-17</v>
      </c>
      <c r="T160" s="16">
        <f t="shared" si="388"/>
        <v>9.5419078134193693</v>
      </c>
      <c r="U160" s="16">
        <f t="shared" si="389"/>
        <v>-9.5419078134193693</v>
      </c>
      <c r="V160" s="5">
        <f t="shared" si="390"/>
        <v>0.59238964332411825</v>
      </c>
      <c r="W160" s="5">
        <f t="shared" si="391"/>
        <v>0.59238964332411825</v>
      </c>
      <c r="X160" s="17">
        <f t="shared" si="392"/>
        <v>1.5027968716696212</v>
      </c>
      <c r="Y160" s="17">
        <f t="shared" si="393"/>
        <v>1.5027968716696212</v>
      </c>
      <c r="Z160" s="6">
        <f t="shared" si="394"/>
        <v>2.125275717407038</v>
      </c>
      <c r="AD160">
        <v>1</v>
      </c>
    </row>
    <row r="161" spans="1:30" x14ac:dyDescent="0.25">
      <c r="A161" s="1">
        <f>SUM($AD$4:AD161)</f>
        <v>158</v>
      </c>
      <c r="B161" s="18" t="s">
        <v>34</v>
      </c>
      <c r="C161" s="13">
        <v>3.45</v>
      </c>
      <c r="D161" s="9">
        <v>0</v>
      </c>
      <c r="E161" s="10">
        <v>4</v>
      </c>
      <c r="F161" s="11">
        <v>2</v>
      </c>
      <c r="G161" s="12">
        <v>0</v>
      </c>
      <c r="H161" s="9">
        <v>1.2007000000000001</v>
      </c>
      <c r="I161" s="14">
        <v>3.47</v>
      </c>
      <c r="J161" s="8">
        <f t="shared" si="382"/>
        <v>4770.9539067096848</v>
      </c>
      <c r="K161" s="8">
        <f t="shared" si="383"/>
        <v>-4770.9539067096848</v>
      </c>
      <c r="L161" s="8">
        <f t="shared" si="384"/>
        <v>-4770.9539067096848</v>
      </c>
      <c r="M161" s="8">
        <f t="shared" si="385"/>
        <v>4770.9539067096848</v>
      </c>
      <c r="O161" s="14">
        <v>0.03</v>
      </c>
      <c r="P161" s="10">
        <v>3.2000000000000001E-2</v>
      </c>
      <c r="Q161" s="7">
        <f t="shared" si="421"/>
        <v>196.34954084936206</v>
      </c>
      <c r="R161" s="15">
        <f t="shared" si="386"/>
        <v>3.58763145398918</v>
      </c>
      <c r="S161" s="5">
        <f t="shared" si="387"/>
        <v>1</v>
      </c>
      <c r="T161" s="16">
        <f t="shared" si="388"/>
        <v>9.5419078134193693</v>
      </c>
      <c r="U161" s="16">
        <f t="shared" si="389"/>
        <v>-9.5419078134193693</v>
      </c>
      <c r="V161" s="5">
        <f t="shared" si="390"/>
        <v>0.59238964332411825</v>
      </c>
      <c r="W161" s="5">
        <f t="shared" si="391"/>
        <v>0.59238964332411825</v>
      </c>
      <c r="X161" s="17">
        <f t="shared" si="392"/>
        <v>0</v>
      </c>
      <c r="Y161" s="17">
        <f t="shared" si="393"/>
        <v>2.125275717407038</v>
      </c>
      <c r="Z161" s="6">
        <f t="shared" si="394"/>
        <v>2.125275717407038</v>
      </c>
      <c r="AD161">
        <v>1</v>
      </c>
    </row>
    <row r="162" spans="1:30" x14ac:dyDescent="0.25">
      <c r="A162" s="1">
        <f>SUM($AD$4:AD162)</f>
        <v>159</v>
      </c>
      <c r="B162" s="18" t="s">
        <v>34</v>
      </c>
      <c r="C162" s="13">
        <v>3.45</v>
      </c>
      <c r="D162" s="9">
        <v>8</v>
      </c>
      <c r="E162" s="10">
        <v>4</v>
      </c>
      <c r="F162" s="11">
        <v>2</v>
      </c>
      <c r="G162" s="12">
        <v>0</v>
      </c>
      <c r="H162" s="9">
        <v>1.2007000000000001</v>
      </c>
      <c r="I162" s="14">
        <v>3.47</v>
      </c>
      <c r="J162" s="8">
        <f t="shared" si="382"/>
        <v>8770.9539067096848</v>
      </c>
      <c r="K162" s="8">
        <f t="shared" si="383"/>
        <v>-8770.9539067096848</v>
      </c>
      <c r="L162" s="8">
        <f t="shared" si="384"/>
        <v>-770.9539067096847</v>
      </c>
      <c r="M162" s="8">
        <f t="shared" si="385"/>
        <v>770.9539067096847</v>
      </c>
      <c r="O162" s="14">
        <v>0.03</v>
      </c>
      <c r="P162" s="10">
        <v>3.2000000000000001E-2</v>
      </c>
      <c r="Q162" s="7">
        <f t="shared" si="421"/>
        <v>196.34954084936206</v>
      </c>
      <c r="R162" s="15">
        <f t="shared" si="386"/>
        <v>3.58763145398918</v>
      </c>
      <c r="S162" s="5">
        <f t="shared" si="387"/>
        <v>6.1257422745431001E-17</v>
      </c>
      <c r="T162" s="16">
        <f t="shared" si="388"/>
        <v>9.5419078134193693</v>
      </c>
      <c r="U162" s="16">
        <f t="shared" si="389"/>
        <v>-9.5419078134193693</v>
      </c>
      <c r="V162" s="5">
        <f t="shared" si="390"/>
        <v>0.59238964332411825</v>
      </c>
      <c r="W162" s="5">
        <f t="shared" si="391"/>
        <v>0.59238964332411825</v>
      </c>
      <c r="X162" s="17">
        <f t="shared" si="392"/>
        <v>1.5027968716696212</v>
      </c>
      <c r="Y162" s="17">
        <f t="shared" si="393"/>
        <v>1.5027968716696212</v>
      </c>
      <c r="Z162" s="6">
        <f t="shared" si="394"/>
        <v>2.125275717407038</v>
      </c>
      <c r="AD162">
        <v>1</v>
      </c>
    </row>
    <row r="163" spans="1:30" x14ac:dyDescent="0.25">
      <c r="A163" s="1">
        <f>SUM($AD$4:AD163)</f>
        <v>160</v>
      </c>
      <c r="B163" s="18" t="s">
        <v>34</v>
      </c>
      <c r="C163" s="13">
        <v>3.45</v>
      </c>
      <c r="D163" s="9">
        <v>16</v>
      </c>
      <c r="E163" s="10">
        <v>4</v>
      </c>
      <c r="F163" s="11">
        <v>2</v>
      </c>
      <c r="G163" s="12">
        <v>0</v>
      </c>
      <c r="H163" s="9">
        <v>1.2007000000000001</v>
      </c>
      <c r="I163" s="14">
        <v>3.47</v>
      </c>
      <c r="J163" s="8">
        <f t="shared" si="382"/>
        <v>12770.953906709685</v>
      </c>
      <c r="K163" s="8">
        <f t="shared" si="383"/>
        <v>-12770.953906709685</v>
      </c>
      <c r="L163" s="8">
        <f t="shared" si="384"/>
        <v>3229.0460932903152</v>
      </c>
      <c r="M163" s="8">
        <f t="shared" si="385"/>
        <v>-3229.0460932903152</v>
      </c>
      <c r="O163" s="14">
        <v>0.03</v>
      </c>
      <c r="P163" s="10">
        <v>3.2000000000000001E-2</v>
      </c>
      <c r="Q163" s="7">
        <f t="shared" si="421"/>
        <v>196.34954084936206</v>
      </c>
      <c r="R163" s="15">
        <f t="shared" si="386"/>
        <v>3.58763145398918</v>
      </c>
      <c r="S163" s="5">
        <f t="shared" si="387"/>
        <v>-1</v>
      </c>
      <c r="T163" s="16">
        <f t="shared" si="388"/>
        <v>9.5419078134193693</v>
      </c>
      <c r="U163" s="16">
        <f t="shared" si="389"/>
        <v>-9.5419078134193693</v>
      </c>
      <c r="V163" s="5">
        <f t="shared" si="390"/>
        <v>0.59238964332411825</v>
      </c>
      <c r="W163" s="5">
        <f t="shared" si="391"/>
        <v>0.59238964332411825</v>
      </c>
      <c r="X163" s="17">
        <f t="shared" si="392"/>
        <v>2.125275717407038</v>
      </c>
      <c r="Y163" s="17">
        <f t="shared" si="393"/>
        <v>0</v>
      </c>
      <c r="Z163" s="6">
        <f t="shared" si="394"/>
        <v>2.125275717407038</v>
      </c>
      <c r="AD163">
        <v>1</v>
      </c>
    </row>
    <row r="164" spans="1:30" x14ac:dyDescent="0.25">
      <c r="A164" s="1">
        <f>SUM($AD$4:AD164)</f>
        <v>161</v>
      </c>
      <c r="B164" s="18" t="s">
        <v>34</v>
      </c>
      <c r="C164" s="13">
        <v>3.45</v>
      </c>
      <c r="D164" s="9">
        <v>-16</v>
      </c>
      <c r="E164" s="10">
        <v>4</v>
      </c>
      <c r="F164" s="11">
        <v>2</v>
      </c>
      <c r="G164" s="12">
        <v>0</v>
      </c>
      <c r="H164" s="9">
        <v>1.2007000000000001</v>
      </c>
      <c r="I164" s="14">
        <v>3.47</v>
      </c>
      <c r="J164" s="8">
        <f t="shared" si="382"/>
        <v>-3229.0460932903152</v>
      </c>
      <c r="K164" s="8">
        <f t="shared" si="383"/>
        <v>3229.0460932903152</v>
      </c>
      <c r="L164" s="8">
        <f t="shared" si="384"/>
        <v>-12770.953906709685</v>
      </c>
      <c r="M164" s="8">
        <f t="shared" si="385"/>
        <v>12770.953906709685</v>
      </c>
      <c r="O164" s="14">
        <v>0.03</v>
      </c>
      <c r="P164" s="10">
        <v>3.2000000000000001E-2</v>
      </c>
      <c r="Q164" s="7">
        <f t="shared" si="421"/>
        <v>196.34954084936206</v>
      </c>
      <c r="R164" s="15">
        <f t="shared" si="386"/>
        <v>3.58763145398918</v>
      </c>
      <c r="S164" s="5">
        <f t="shared" si="387"/>
        <v>-1</v>
      </c>
      <c r="T164" s="16">
        <f t="shared" si="388"/>
        <v>9.5419078134193693</v>
      </c>
      <c r="U164" s="16">
        <f t="shared" si="389"/>
        <v>-9.5419078134193693</v>
      </c>
      <c r="V164" s="5">
        <f t="shared" si="390"/>
        <v>0.59238964332411825</v>
      </c>
      <c r="W164" s="5">
        <f t="shared" si="391"/>
        <v>0.59238964332411825</v>
      </c>
      <c r="X164" s="17">
        <f t="shared" si="392"/>
        <v>2.125275717407038</v>
      </c>
      <c r="Y164" s="17">
        <f t="shared" si="393"/>
        <v>0</v>
      </c>
      <c r="Z164" s="6">
        <f t="shared" si="394"/>
        <v>2.125275717407038</v>
      </c>
      <c r="AD164">
        <v>1</v>
      </c>
    </row>
    <row r="165" spans="1:30" x14ac:dyDescent="0.25">
      <c r="A165" s="1">
        <f>SUM($AD$4:AD165)</f>
        <v>162</v>
      </c>
      <c r="B165" s="18" t="s">
        <v>34</v>
      </c>
      <c r="C165" s="13">
        <v>3.47</v>
      </c>
      <c r="D165" s="9">
        <v>-8</v>
      </c>
      <c r="E165" s="10">
        <v>4</v>
      </c>
      <c r="F165" s="11">
        <v>2</v>
      </c>
      <c r="G165" s="12">
        <v>0</v>
      </c>
      <c r="H165" s="9">
        <v>1.2007000000000001</v>
      </c>
      <c r="I165" s="14">
        <v>3.47</v>
      </c>
      <c r="J165" s="8">
        <f t="shared" si="382"/>
        <v>744.10413651049453</v>
      </c>
      <c r="K165" s="8">
        <f t="shared" si="383"/>
        <v>-744.10413651049453</v>
      </c>
      <c r="L165" s="8">
        <f t="shared" si="384"/>
        <v>-8744.1041365104938</v>
      </c>
      <c r="M165" s="8">
        <f t="shared" si="385"/>
        <v>8744.1041365104938</v>
      </c>
      <c r="O165" s="14">
        <v>0.03</v>
      </c>
      <c r="P165" s="10">
        <v>3.2000000000000001E-2</v>
      </c>
      <c r="Q165" s="7">
        <f t="shared" si="421"/>
        <v>196.34954084936206</v>
      </c>
      <c r="R165" s="15">
        <f t="shared" si="386"/>
        <v>3.58763145398918</v>
      </c>
      <c r="S165" s="5">
        <f t="shared" si="387"/>
        <v>6.1257422745431001E-17</v>
      </c>
      <c r="T165" s="16">
        <f t="shared" si="388"/>
        <v>9.4882082730209891</v>
      </c>
      <c r="U165" s="16">
        <f t="shared" si="389"/>
        <v>-9.4882082730209891</v>
      </c>
      <c r="V165" s="5">
        <f t="shared" si="390"/>
        <v>0.59662873839083341</v>
      </c>
      <c r="W165" s="5">
        <f t="shared" si="391"/>
        <v>0.59662873839083341</v>
      </c>
      <c r="X165" s="17">
        <f t="shared" si="392"/>
        <v>1.5135507713651364</v>
      </c>
      <c r="Y165" s="17">
        <f t="shared" si="393"/>
        <v>1.5135507713651364</v>
      </c>
      <c r="Z165" s="6">
        <f t="shared" si="394"/>
        <v>2.1404840282048356</v>
      </c>
      <c r="AD165">
        <v>1</v>
      </c>
    </row>
    <row r="166" spans="1:30" x14ac:dyDescent="0.25">
      <c r="A166" s="1">
        <f>SUM($AD$4:AD166)</f>
        <v>163</v>
      </c>
      <c r="B166" s="18" t="s">
        <v>34</v>
      </c>
      <c r="C166" s="13">
        <v>3.47</v>
      </c>
      <c r="D166" s="9">
        <v>0</v>
      </c>
      <c r="E166" s="10">
        <v>4</v>
      </c>
      <c r="F166" s="11">
        <v>2</v>
      </c>
      <c r="G166" s="12">
        <v>0</v>
      </c>
      <c r="H166" s="9">
        <v>1.2007000000000001</v>
      </c>
      <c r="I166" s="14">
        <v>3.47</v>
      </c>
      <c r="J166" s="8">
        <f t="shared" ref="J166:J173" si="422">1000*(T166/2+D166/2)+G166</f>
        <v>4744.1041365104948</v>
      </c>
      <c r="K166" s="8">
        <f t="shared" ref="K166:K173" si="423">1000*(U166/2-D166/2)+G166</f>
        <v>-4744.1041365104948</v>
      </c>
      <c r="L166" s="8">
        <f t="shared" ref="L166:L173" si="424">1000*(-T166/2+D166/2)+G166</f>
        <v>-4744.1041365104948</v>
      </c>
      <c r="M166" s="8">
        <f t="shared" ref="M166:M173" si="425">1000*(-U166/2-D166/2)+G166</f>
        <v>4744.1041365104948</v>
      </c>
      <c r="O166" s="14">
        <v>0.03</v>
      </c>
      <c r="P166" s="10">
        <v>3.2000000000000001E-2</v>
      </c>
      <c r="Q166" s="7">
        <f t="shared" si="421"/>
        <v>196.34954084936206</v>
      </c>
      <c r="R166" s="15">
        <f t="shared" ref="R166:R173" si="426">H166/Q166*299792458/510996</f>
        <v>3.58763145398918</v>
      </c>
      <c r="S166" s="5">
        <f t="shared" ref="S166:S173" si="427">COS(Q166*D166/1000)</f>
        <v>1</v>
      </c>
      <c r="T166" s="16">
        <f t="shared" ref="T166:T173" si="428">IF(OR(E166=2,E166=3),-1,1)*2000*ACOS(V166)/Q166</f>
        <v>9.4882082730209891</v>
      </c>
      <c r="U166" s="16">
        <f t="shared" ref="U166:U173" si="429">IF(OR(E166=3,E166=4),-1,1)*2000*ACOS(W166)/Q166</f>
        <v>-9.4882082730209891</v>
      </c>
      <c r="V166" s="5">
        <f t="shared" ref="V166:V173" si="430">Z166/R166</f>
        <v>0.59662873839083341</v>
      </c>
      <c r="W166" s="5">
        <f t="shared" ref="W166:W173" si="431">Z166/R166</f>
        <v>0.59662873839083341</v>
      </c>
      <c r="X166" s="17">
        <f t="shared" ref="X166:X173" si="432">Z166*SQRT(1-COS(Q166*D166/1000))/SQRT(2)</f>
        <v>0</v>
      </c>
      <c r="Y166" s="17">
        <f t="shared" ref="Y166:Y173" si="433">Z166*SQRT(1+COS(Q166*D166/1000))/SQRT(2)</f>
        <v>2.1404840282048356</v>
      </c>
      <c r="Z166" s="6">
        <f t="shared" ref="Z166:Z173" si="434">SQRT(2*(O166/(F166*P166)*(1+C166^2/2)-1))</f>
        <v>2.1404840282048356</v>
      </c>
      <c r="AD166">
        <v>1</v>
      </c>
    </row>
    <row r="167" spans="1:30" x14ac:dyDescent="0.25">
      <c r="A167" s="1">
        <f>SUM($AD$4:AD167)</f>
        <v>164</v>
      </c>
      <c r="B167" s="18" t="s">
        <v>34</v>
      </c>
      <c r="C167" s="13">
        <v>3.47</v>
      </c>
      <c r="D167" s="9">
        <v>8</v>
      </c>
      <c r="E167" s="10">
        <v>4</v>
      </c>
      <c r="F167" s="11">
        <v>2</v>
      </c>
      <c r="G167" s="12">
        <v>0</v>
      </c>
      <c r="H167" s="9">
        <v>1.2007000000000001</v>
      </c>
      <c r="I167" s="14">
        <v>3.47</v>
      </c>
      <c r="J167" s="8">
        <f t="shared" si="422"/>
        <v>8744.1041365104938</v>
      </c>
      <c r="K167" s="8">
        <f t="shared" si="423"/>
        <v>-8744.1041365104938</v>
      </c>
      <c r="L167" s="8">
        <f t="shared" si="424"/>
        <v>-744.10413651049453</v>
      </c>
      <c r="M167" s="8">
        <f t="shared" si="425"/>
        <v>744.10413651049453</v>
      </c>
      <c r="O167" s="14">
        <v>0.03</v>
      </c>
      <c r="P167" s="10">
        <v>3.2000000000000001E-2</v>
      </c>
      <c r="Q167" s="7">
        <f t="shared" si="421"/>
        <v>196.34954084936206</v>
      </c>
      <c r="R167" s="15">
        <f t="shared" si="426"/>
        <v>3.58763145398918</v>
      </c>
      <c r="S167" s="5">
        <f t="shared" si="427"/>
        <v>6.1257422745431001E-17</v>
      </c>
      <c r="T167" s="16">
        <f t="shared" si="428"/>
        <v>9.4882082730209891</v>
      </c>
      <c r="U167" s="16">
        <f t="shared" si="429"/>
        <v>-9.4882082730209891</v>
      </c>
      <c r="V167" s="5">
        <f t="shared" si="430"/>
        <v>0.59662873839083341</v>
      </c>
      <c r="W167" s="5">
        <f t="shared" si="431"/>
        <v>0.59662873839083341</v>
      </c>
      <c r="X167" s="17">
        <f t="shared" si="432"/>
        <v>1.5135507713651364</v>
      </c>
      <c r="Y167" s="17">
        <f t="shared" si="433"/>
        <v>1.5135507713651364</v>
      </c>
      <c r="Z167" s="6">
        <f t="shared" si="434"/>
        <v>2.1404840282048356</v>
      </c>
      <c r="AD167">
        <v>1</v>
      </c>
    </row>
    <row r="168" spans="1:30" x14ac:dyDescent="0.25">
      <c r="A168" s="1">
        <f>SUM($AD$4:AD168)</f>
        <v>165</v>
      </c>
      <c r="B168" s="18" t="s">
        <v>34</v>
      </c>
      <c r="C168" s="13">
        <v>3.47</v>
      </c>
      <c r="D168" s="9">
        <v>16</v>
      </c>
      <c r="E168" s="10">
        <v>4</v>
      </c>
      <c r="F168" s="11">
        <v>2</v>
      </c>
      <c r="G168" s="12">
        <v>0</v>
      </c>
      <c r="H168" s="9">
        <v>1.2007000000000001</v>
      </c>
      <c r="I168" s="14">
        <v>3.47</v>
      </c>
      <c r="J168" s="8">
        <f t="shared" si="422"/>
        <v>12744.104136510494</v>
      </c>
      <c r="K168" s="8">
        <f t="shared" si="423"/>
        <v>-12744.104136510494</v>
      </c>
      <c r="L168" s="8">
        <f t="shared" si="424"/>
        <v>3255.8958634895052</v>
      </c>
      <c r="M168" s="8">
        <f t="shared" si="425"/>
        <v>-3255.8958634895052</v>
      </c>
      <c r="O168" s="14">
        <v>0.03</v>
      </c>
      <c r="P168" s="10">
        <v>3.2000000000000001E-2</v>
      </c>
      <c r="Q168" s="7">
        <f t="shared" si="421"/>
        <v>196.34954084936206</v>
      </c>
      <c r="R168" s="15">
        <f t="shared" si="426"/>
        <v>3.58763145398918</v>
      </c>
      <c r="S168" s="5">
        <f t="shared" si="427"/>
        <v>-1</v>
      </c>
      <c r="T168" s="16">
        <f t="shared" si="428"/>
        <v>9.4882082730209891</v>
      </c>
      <c r="U168" s="16">
        <f t="shared" si="429"/>
        <v>-9.4882082730209891</v>
      </c>
      <c r="V168" s="5">
        <f t="shared" si="430"/>
        <v>0.59662873839083341</v>
      </c>
      <c r="W168" s="5">
        <f t="shared" si="431"/>
        <v>0.59662873839083341</v>
      </c>
      <c r="X168" s="17">
        <f t="shared" si="432"/>
        <v>2.1404840282048356</v>
      </c>
      <c r="Y168" s="17">
        <f t="shared" si="433"/>
        <v>0</v>
      </c>
      <c r="Z168" s="6">
        <f t="shared" si="434"/>
        <v>2.1404840282048356</v>
      </c>
      <c r="AD168">
        <v>1</v>
      </c>
    </row>
    <row r="169" spans="1:30" x14ac:dyDescent="0.25">
      <c r="A169" s="1">
        <f>SUM($AD$4:AD169)</f>
        <v>166</v>
      </c>
      <c r="B169" s="18" t="s">
        <v>34</v>
      </c>
      <c r="C169" s="13">
        <v>3.49</v>
      </c>
      <c r="D169" s="9">
        <v>-16</v>
      </c>
      <c r="E169" s="10">
        <v>4</v>
      </c>
      <c r="F169" s="11">
        <v>2</v>
      </c>
      <c r="G169" s="12">
        <v>0</v>
      </c>
      <c r="H169" s="9">
        <v>1.2007000000000001</v>
      </c>
      <c r="I169" s="14">
        <v>3.47</v>
      </c>
      <c r="J169" s="8">
        <f t="shared" si="422"/>
        <v>-3282.815206977566</v>
      </c>
      <c r="K169" s="8">
        <f t="shared" si="423"/>
        <v>3282.815206977566</v>
      </c>
      <c r="L169" s="8">
        <f t="shared" si="424"/>
        <v>-12717.184793022434</v>
      </c>
      <c r="M169" s="8">
        <f t="shared" si="425"/>
        <v>12717.184793022434</v>
      </c>
      <c r="O169" s="14">
        <v>0.03</v>
      </c>
      <c r="P169" s="10">
        <v>3.2000000000000001E-2</v>
      </c>
      <c r="Q169" s="7">
        <f t="shared" si="421"/>
        <v>196.34954084936206</v>
      </c>
      <c r="R169" s="15">
        <f t="shared" si="426"/>
        <v>3.58763145398918</v>
      </c>
      <c r="S169" s="5">
        <f t="shared" si="427"/>
        <v>-1</v>
      </c>
      <c r="T169" s="16">
        <f t="shared" si="428"/>
        <v>9.434369586044868</v>
      </c>
      <c r="U169" s="16">
        <f t="shared" si="429"/>
        <v>-9.434369586044868</v>
      </c>
      <c r="V169" s="5">
        <f t="shared" si="430"/>
        <v>0.6008621709428944</v>
      </c>
      <c r="W169" s="5">
        <f t="shared" si="431"/>
        <v>0.6008621709428944</v>
      </c>
      <c r="X169" s="17">
        <f t="shared" si="432"/>
        <v>2.1556720239869516</v>
      </c>
      <c r="Y169" s="17">
        <f t="shared" si="433"/>
        <v>0</v>
      </c>
      <c r="Z169" s="6">
        <f t="shared" si="434"/>
        <v>2.1556720239869516</v>
      </c>
      <c r="AD169">
        <v>1</v>
      </c>
    </row>
    <row r="170" spans="1:30" x14ac:dyDescent="0.25">
      <c r="A170" s="1">
        <f>SUM($AD$4:AD170)</f>
        <v>167</v>
      </c>
      <c r="B170" s="18" t="s">
        <v>34</v>
      </c>
      <c r="C170" s="13">
        <v>3.49</v>
      </c>
      <c r="D170" s="9">
        <v>-8</v>
      </c>
      <c r="E170" s="10">
        <v>4</v>
      </c>
      <c r="F170" s="11">
        <v>2</v>
      </c>
      <c r="G170" s="12">
        <v>0</v>
      </c>
      <c r="H170" s="9">
        <v>1.2007000000000001</v>
      </c>
      <c r="I170" s="14">
        <v>3.47</v>
      </c>
      <c r="J170" s="8">
        <f t="shared" si="422"/>
        <v>717.18479302243395</v>
      </c>
      <c r="K170" s="8">
        <f t="shared" si="423"/>
        <v>-717.18479302243395</v>
      </c>
      <c r="L170" s="8">
        <f t="shared" si="424"/>
        <v>-8717.184793022434</v>
      </c>
      <c r="M170" s="8">
        <f t="shared" si="425"/>
        <v>8717.184793022434</v>
      </c>
      <c r="O170" s="14">
        <v>0.03</v>
      </c>
      <c r="P170" s="10">
        <v>3.2000000000000001E-2</v>
      </c>
      <c r="Q170" s="7">
        <f t="shared" si="421"/>
        <v>196.34954084936206</v>
      </c>
      <c r="R170" s="15">
        <f t="shared" si="426"/>
        <v>3.58763145398918</v>
      </c>
      <c r="S170" s="5">
        <f t="shared" si="427"/>
        <v>6.1257422745431001E-17</v>
      </c>
      <c r="T170" s="16">
        <f t="shared" si="428"/>
        <v>9.434369586044868</v>
      </c>
      <c r="U170" s="16">
        <f t="shared" si="429"/>
        <v>-9.434369586044868</v>
      </c>
      <c r="V170" s="5">
        <f t="shared" si="430"/>
        <v>0.6008621709428944</v>
      </c>
      <c r="W170" s="5">
        <f t="shared" si="431"/>
        <v>0.6008621709428944</v>
      </c>
      <c r="X170" s="17">
        <f t="shared" si="432"/>
        <v>1.5242903061753033</v>
      </c>
      <c r="Y170" s="17">
        <f t="shared" si="433"/>
        <v>1.5242903061753033</v>
      </c>
      <c r="Z170" s="6">
        <f t="shared" si="434"/>
        <v>2.1556720239869516</v>
      </c>
      <c r="AD170">
        <v>1</v>
      </c>
    </row>
    <row r="171" spans="1:30" x14ac:dyDescent="0.25">
      <c r="A171" s="1">
        <f>SUM($AD$4:AD171)</f>
        <v>168</v>
      </c>
      <c r="B171" s="18" t="s">
        <v>34</v>
      </c>
      <c r="C171" s="13">
        <v>3.49</v>
      </c>
      <c r="D171" s="9">
        <v>0</v>
      </c>
      <c r="E171" s="10">
        <v>4</v>
      </c>
      <c r="F171" s="11">
        <v>2</v>
      </c>
      <c r="G171" s="12">
        <v>0</v>
      </c>
      <c r="H171" s="9">
        <v>1.2007000000000001</v>
      </c>
      <c r="I171" s="14">
        <v>3.47</v>
      </c>
      <c r="J171" s="8">
        <f t="shared" si="422"/>
        <v>4717.184793022434</v>
      </c>
      <c r="K171" s="8">
        <f t="shared" si="423"/>
        <v>-4717.184793022434</v>
      </c>
      <c r="L171" s="8">
        <f t="shared" si="424"/>
        <v>-4717.184793022434</v>
      </c>
      <c r="M171" s="8">
        <f t="shared" si="425"/>
        <v>4717.184793022434</v>
      </c>
      <c r="O171" s="14">
        <v>0.03</v>
      </c>
      <c r="P171" s="10">
        <v>3.2000000000000001E-2</v>
      </c>
      <c r="Q171" s="7">
        <f t="shared" si="421"/>
        <v>196.34954084936206</v>
      </c>
      <c r="R171" s="15">
        <f t="shared" si="426"/>
        <v>3.58763145398918</v>
      </c>
      <c r="S171" s="5">
        <f t="shared" si="427"/>
        <v>1</v>
      </c>
      <c r="T171" s="16">
        <f t="shared" si="428"/>
        <v>9.434369586044868</v>
      </c>
      <c r="U171" s="16">
        <f t="shared" si="429"/>
        <v>-9.434369586044868</v>
      </c>
      <c r="V171" s="5">
        <f t="shared" si="430"/>
        <v>0.6008621709428944</v>
      </c>
      <c r="W171" s="5">
        <f t="shared" si="431"/>
        <v>0.6008621709428944</v>
      </c>
      <c r="X171" s="17">
        <f t="shared" si="432"/>
        <v>0</v>
      </c>
      <c r="Y171" s="17">
        <f t="shared" si="433"/>
        <v>2.1556720239869516</v>
      </c>
      <c r="Z171" s="6">
        <f t="shared" si="434"/>
        <v>2.1556720239869516</v>
      </c>
      <c r="AD171">
        <v>1</v>
      </c>
    </row>
    <row r="172" spans="1:30" x14ac:dyDescent="0.25">
      <c r="A172" s="1">
        <f>SUM($AD$4:AD172)</f>
        <v>169</v>
      </c>
      <c r="B172" s="18" t="s">
        <v>34</v>
      </c>
      <c r="C172" s="13">
        <v>3.49</v>
      </c>
      <c r="D172" s="9">
        <v>8</v>
      </c>
      <c r="E172" s="10">
        <v>4</v>
      </c>
      <c r="F172" s="11">
        <v>2</v>
      </c>
      <c r="G172" s="12">
        <v>0</v>
      </c>
      <c r="H172" s="9">
        <v>1.2007000000000001</v>
      </c>
      <c r="I172" s="14">
        <v>3.47</v>
      </c>
      <c r="J172" s="8">
        <f t="shared" si="422"/>
        <v>8717.184793022434</v>
      </c>
      <c r="K172" s="8">
        <f t="shared" si="423"/>
        <v>-8717.184793022434</v>
      </c>
      <c r="L172" s="8">
        <f t="shared" si="424"/>
        <v>-717.18479302243395</v>
      </c>
      <c r="M172" s="8">
        <f t="shared" si="425"/>
        <v>717.18479302243395</v>
      </c>
      <c r="O172" s="14">
        <v>0.03</v>
      </c>
      <c r="P172" s="10">
        <v>3.2000000000000001E-2</v>
      </c>
      <c r="Q172" s="7">
        <f t="shared" si="421"/>
        <v>196.34954084936206</v>
      </c>
      <c r="R172" s="15">
        <f t="shared" si="426"/>
        <v>3.58763145398918</v>
      </c>
      <c r="S172" s="5">
        <f t="shared" si="427"/>
        <v>6.1257422745431001E-17</v>
      </c>
      <c r="T172" s="16">
        <f t="shared" si="428"/>
        <v>9.434369586044868</v>
      </c>
      <c r="U172" s="16">
        <f t="shared" si="429"/>
        <v>-9.434369586044868</v>
      </c>
      <c r="V172" s="5">
        <f t="shared" si="430"/>
        <v>0.6008621709428944</v>
      </c>
      <c r="W172" s="5">
        <f t="shared" si="431"/>
        <v>0.6008621709428944</v>
      </c>
      <c r="X172" s="17">
        <f t="shared" si="432"/>
        <v>1.5242903061753033</v>
      </c>
      <c r="Y172" s="17">
        <f t="shared" si="433"/>
        <v>1.5242903061753033</v>
      </c>
      <c r="Z172" s="6">
        <f t="shared" si="434"/>
        <v>2.1556720239869516</v>
      </c>
      <c r="AD172">
        <v>1</v>
      </c>
    </row>
    <row r="173" spans="1:30" x14ac:dyDescent="0.25">
      <c r="A173" s="1">
        <f>SUM($AD$4:AD173)</f>
        <v>170</v>
      </c>
      <c r="B173" s="18" t="s">
        <v>34</v>
      </c>
      <c r="C173" s="13">
        <v>3.49</v>
      </c>
      <c r="D173" s="9">
        <v>16</v>
      </c>
      <c r="E173" s="10">
        <v>4</v>
      </c>
      <c r="F173" s="11">
        <v>2</v>
      </c>
      <c r="G173" s="12">
        <v>0</v>
      </c>
      <c r="H173" s="9">
        <v>1.2007000000000001</v>
      </c>
      <c r="I173" s="14">
        <v>3.47</v>
      </c>
      <c r="J173" s="8">
        <f t="shared" si="422"/>
        <v>12717.184793022434</v>
      </c>
      <c r="K173" s="8">
        <f t="shared" si="423"/>
        <v>-12717.184793022434</v>
      </c>
      <c r="L173" s="8">
        <f t="shared" si="424"/>
        <v>3282.815206977566</v>
      </c>
      <c r="M173" s="8">
        <f t="shared" si="425"/>
        <v>-3282.815206977566</v>
      </c>
      <c r="O173" s="14">
        <v>0.03</v>
      </c>
      <c r="P173" s="10">
        <v>3.2000000000000001E-2</v>
      </c>
      <c r="Q173" s="7">
        <f t="shared" si="421"/>
        <v>196.34954084936206</v>
      </c>
      <c r="R173" s="15">
        <f t="shared" si="426"/>
        <v>3.58763145398918</v>
      </c>
      <c r="S173" s="5">
        <f t="shared" si="427"/>
        <v>-1</v>
      </c>
      <c r="T173" s="16">
        <f t="shared" si="428"/>
        <v>9.434369586044868</v>
      </c>
      <c r="U173" s="16">
        <f t="shared" si="429"/>
        <v>-9.434369586044868</v>
      </c>
      <c r="V173" s="5">
        <f t="shared" si="430"/>
        <v>0.6008621709428944</v>
      </c>
      <c r="W173" s="5">
        <f t="shared" si="431"/>
        <v>0.6008621709428944</v>
      </c>
      <c r="X173" s="17">
        <f t="shared" si="432"/>
        <v>2.1556720239869516</v>
      </c>
      <c r="Y173" s="17">
        <f t="shared" si="433"/>
        <v>0</v>
      </c>
      <c r="Z173" s="6">
        <f t="shared" si="434"/>
        <v>2.1556720239869516</v>
      </c>
      <c r="AD173">
        <v>1</v>
      </c>
    </row>
    <row r="174" spans="1:30" x14ac:dyDescent="0.25">
      <c r="A174" s="1">
        <f>SUM($AD$4:AD174)</f>
        <v>171</v>
      </c>
      <c r="B174" s="18" t="s">
        <v>37</v>
      </c>
      <c r="C174" s="13">
        <v>0.36514837167500003</v>
      </c>
      <c r="D174" s="9">
        <v>-16</v>
      </c>
      <c r="E174" s="10">
        <v>4</v>
      </c>
      <c r="F174" s="11">
        <v>1</v>
      </c>
      <c r="G174" s="12">
        <v>0</v>
      </c>
      <c r="H174" s="9">
        <v>1.2007000000000001</v>
      </c>
      <c r="I174" s="14">
        <v>3.47</v>
      </c>
      <c r="J174" s="8">
        <f t="shared" ref="J174" si="435">1000*(T174/2+D174/2)+G174</f>
        <v>-2.5971477386477204E-3</v>
      </c>
      <c r="K174" s="8">
        <f t="shared" ref="K174" si="436">1000*(U174/2-D174/2)+G174</f>
        <v>2.5971477386477204E-3</v>
      </c>
      <c r="L174" s="8">
        <f t="shared" ref="L174" si="437">1000*(-T174/2+D174/2)+G174</f>
        <v>-15999.997402852263</v>
      </c>
      <c r="M174" s="8">
        <f t="shared" ref="M174" si="438">1000*(-U174/2-D174/2)+G174</f>
        <v>15999.997402852263</v>
      </c>
      <c r="O174" s="14">
        <v>0.03</v>
      </c>
      <c r="P174" s="10">
        <v>3.2000000000000001E-2</v>
      </c>
      <c r="Q174" s="7">
        <f t="shared" ref="Q174:Q203" si="439">2*PI()/P174</f>
        <v>196.34954084936206</v>
      </c>
      <c r="R174" s="15">
        <f t="shared" ref="R174" si="440">H174/Q174*299792458/510996</f>
        <v>3.58763145398918</v>
      </c>
      <c r="S174" s="5">
        <f t="shared" ref="S174" si="441">COS(Q174*D174/1000)</f>
        <v>-1</v>
      </c>
      <c r="T174" s="16">
        <f t="shared" ref="T174" si="442">IF(OR(E174=2,E174=3),-1,1)*2000*ACOS(V174)/Q174</f>
        <v>15.999994805704523</v>
      </c>
      <c r="U174" s="16">
        <f t="shared" ref="U174" si="443">IF(OR(E174=3,E174=4),-1,1)*2000*ACOS(W174)/Q174</f>
        <v>-15.999994805704523</v>
      </c>
      <c r="V174" s="5">
        <f t="shared" ref="V174" si="444">Z174/R174</f>
        <v>5.099487660508142E-7</v>
      </c>
      <c r="W174" s="5">
        <f t="shared" ref="W174" si="445">Z174/R174</f>
        <v>5.099487660508142E-7</v>
      </c>
      <c r="X174" s="17">
        <f t="shared" ref="X174" si="446">Z174*SQRT(1-COS(Q174*D174/1000))/SQRT(2)</f>
        <v>1.8295082330068706E-6</v>
      </c>
      <c r="Y174" s="17">
        <f t="shared" ref="Y174" si="447">Z174*SQRT(1+COS(Q174*D174/1000))/SQRT(2)</f>
        <v>0</v>
      </c>
      <c r="Z174" s="6">
        <f t="shared" ref="Z174" si="448">SQRT(2*(O174/(F174*P174)*(1+C174^2/2)-1))</f>
        <v>1.8295082330068706E-6</v>
      </c>
      <c r="AD174">
        <v>1</v>
      </c>
    </row>
    <row r="175" spans="1:30" x14ac:dyDescent="0.25">
      <c r="A175" s="1">
        <f>SUM($AD$4:AD175)</f>
        <v>172</v>
      </c>
      <c r="B175" s="18" t="s">
        <v>37</v>
      </c>
      <c r="C175" s="13">
        <v>1.6371706865470641</v>
      </c>
      <c r="D175" s="9">
        <v>-16</v>
      </c>
      <c r="E175" s="10">
        <v>4</v>
      </c>
      <c r="F175" s="11">
        <v>1</v>
      </c>
      <c r="G175" s="12">
        <v>0</v>
      </c>
      <c r="H175" s="9">
        <v>1.2007000000000001</v>
      </c>
      <c r="I175" s="14">
        <v>3.47</v>
      </c>
      <c r="J175" s="8">
        <f t="shared" ref="J175:J176" si="449">1000*(T175/2+D175/2)+G175</f>
        <v>-2267.8274888853716</v>
      </c>
      <c r="K175" s="8">
        <f t="shared" ref="K175:K176" si="450">1000*(U175/2-D175/2)+G175</f>
        <v>2267.8274888853716</v>
      </c>
      <c r="L175" s="8">
        <f t="shared" ref="L175:L176" si="451">1000*(-T175/2+D175/2)+G175</f>
        <v>-13732.172511114628</v>
      </c>
      <c r="M175" s="8">
        <f t="shared" ref="M175:M176" si="452">1000*(-U175/2-D175/2)+G175</f>
        <v>13732.172511114628</v>
      </c>
      <c r="O175" s="14">
        <v>0.03</v>
      </c>
      <c r="P175" s="10">
        <v>3.2000000000000001E-2</v>
      </c>
      <c r="Q175" s="7">
        <f t="shared" si="439"/>
        <v>196.34954084936206</v>
      </c>
      <c r="R175" s="15">
        <f t="shared" ref="R175:R176" si="453">H175/Q175*299792458/510996</f>
        <v>3.58763145398918</v>
      </c>
      <c r="S175" s="5">
        <f t="shared" ref="S175:S176" si="454">COS(Q175*D175/1000)</f>
        <v>-1</v>
      </c>
      <c r="T175" s="16">
        <f t="shared" ref="T175:T176" si="455">IF(OR(E175=2,E175=3),-1,1)*2000*ACOS(V175)/Q175</f>
        <v>11.464345022229256</v>
      </c>
      <c r="U175" s="16">
        <f t="shared" ref="U175:U176" si="456">IF(OR(E175=3,E175=4),-1,1)*2000*ACOS(W175)/Q175</f>
        <v>-11.464345022229256</v>
      </c>
      <c r="V175" s="5">
        <f t="shared" ref="V175:V176" si="457">Z175/R175</f>
        <v>0.4307168090984006</v>
      </c>
      <c r="W175" s="5">
        <f t="shared" ref="W175:W176" si="458">Z175/R175</f>
        <v>0.4307168090984006</v>
      </c>
      <c r="X175" s="17">
        <f t="shared" ref="X175:X176" si="459">Z175*SQRT(1-COS(Q175*D175/1000))/SQRT(2)</f>
        <v>1.545253172083275</v>
      </c>
      <c r="Y175" s="17">
        <f t="shared" ref="Y175:Y176" si="460">Z175*SQRT(1+COS(Q175*D175/1000))/SQRT(2)</f>
        <v>0</v>
      </c>
      <c r="Z175" s="6">
        <f t="shared" ref="Z175:Z176" si="461">SQRT(2*(O175/(F175*P175)*(1+C175^2/2)-1))</f>
        <v>1.545253172083275</v>
      </c>
      <c r="AD175">
        <v>1</v>
      </c>
    </row>
    <row r="176" spans="1:30" x14ac:dyDescent="0.25">
      <c r="A176" s="1">
        <f>SUM($AD$4:AD176)</f>
        <v>173</v>
      </c>
      <c r="B176" s="18" t="s">
        <v>37</v>
      </c>
      <c r="C176" s="13">
        <v>2.2400463300938731</v>
      </c>
      <c r="D176" s="9">
        <v>-16</v>
      </c>
      <c r="E176" s="10">
        <v>4</v>
      </c>
      <c r="F176" s="11">
        <v>1</v>
      </c>
      <c r="G176" s="12">
        <v>0</v>
      </c>
      <c r="H176" s="9">
        <v>1.2007000000000001</v>
      </c>
      <c r="I176" s="14">
        <v>3.47</v>
      </c>
      <c r="J176" s="8">
        <f t="shared" si="449"/>
        <v>-3254.8721736883313</v>
      </c>
      <c r="K176" s="8">
        <f t="shared" si="450"/>
        <v>3254.8721736883313</v>
      </c>
      <c r="L176" s="8">
        <f t="shared" si="451"/>
        <v>-12745.127826311669</v>
      </c>
      <c r="M176" s="8">
        <f t="shared" si="452"/>
        <v>12745.127826311669</v>
      </c>
      <c r="O176" s="14">
        <v>0.03</v>
      </c>
      <c r="P176" s="10">
        <v>3.2000000000000001E-2</v>
      </c>
      <c r="Q176" s="7">
        <f t="shared" si="439"/>
        <v>196.34954084936206</v>
      </c>
      <c r="R176" s="15">
        <f t="shared" si="453"/>
        <v>3.58763145398918</v>
      </c>
      <c r="S176" s="5">
        <f t="shared" si="454"/>
        <v>-1</v>
      </c>
      <c r="T176" s="16">
        <f t="shared" si="455"/>
        <v>9.4902556526233379</v>
      </c>
      <c r="U176" s="16">
        <f t="shared" si="456"/>
        <v>-9.4902556526233379</v>
      </c>
      <c r="V176" s="5">
        <f t="shared" si="457"/>
        <v>0.59646741952528193</v>
      </c>
      <c r="W176" s="5">
        <f t="shared" si="458"/>
        <v>0.59646741952528193</v>
      </c>
      <c r="X176" s="17">
        <f t="shared" si="459"/>
        <v>2.1399052755686614</v>
      </c>
      <c r="Y176" s="17">
        <f t="shared" si="460"/>
        <v>0</v>
      </c>
      <c r="Z176" s="6">
        <f t="shared" si="461"/>
        <v>2.1399052755686614</v>
      </c>
      <c r="AD176">
        <v>1</v>
      </c>
    </row>
    <row r="177" spans="1:30" x14ac:dyDescent="0.25">
      <c r="A177" s="1">
        <f>SUM($AD$4:AD177)</f>
        <v>174</v>
      </c>
      <c r="B177" s="18" t="s">
        <v>37</v>
      </c>
      <c r="C177" s="13">
        <v>3.1196285400967421</v>
      </c>
      <c r="D177" s="9">
        <v>-16</v>
      </c>
      <c r="E177" s="10">
        <v>4</v>
      </c>
      <c r="F177" s="11">
        <v>1</v>
      </c>
      <c r="G177" s="12">
        <v>0</v>
      </c>
      <c r="H177" s="9">
        <v>1.2007000000000001</v>
      </c>
      <c r="I177" s="14">
        <v>3.47</v>
      </c>
      <c r="J177" s="8">
        <f t="shared" ref="J177:J178" si="462">1000*(T177/2+D177/2)+G177</f>
        <v>-5043.196706898414</v>
      </c>
      <c r="K177" s="8">
        <f t="shared" ref="K177:K178" si="463">1000*(U177/2-D177/2)+G177</f>
        <v>5043.196706898414</v>
      </c>
      <c r="L177" s="8">
        <f t="shared" ref="L177:L178" si="464">1000*(-T177/2+D177/2)+G177</f>
        <v>-10956.803293101586</v>
      </c>
      <c r="M177" s="8">
        <f t="shared" ref="M177:M178" si="465">1000*(-U177/2-D177/2)+G177</f>
        <v>10956.803293101586</v>
      </c>
      <c r="O177" s="14">
        <v>0.03</v>
      </c>
      <c r="P177" s="10">
        <v>3.2000000000000001E-2</v>
      </c>
      <c r="Q177" s="7">
        <f t="shared" si="439"/>
        <v>196.34954084936206</v>
      </c>
      <c r="R177" s="15">
        <f t="shared" ref="R177:R182" si="466">H177/Q177*299792458/510996</f>
        <v>3.58763145398918</v>
      </c>
      <c r="S177" s="5">
        <f t="shared" ref="S177:S182" si="467">COS(Q177*D177/1000)</f>
        <v>-1</v>
      </c>
      <c r="T177" s="16">
        <f t="shared" ref="T177:T182" si="468">IF(OR(E177=2,E177=3),-1,1)*2000*ACOS(V177)/Q177</f>
        <v>5.9136065862031728</v>
      </c>
      <c r="U177" s="16">
        <f t="shared" ref="U177:U182" si="469">IF(OR(E177=3,E177=4),-1,1)*2000*ACOS(W177)/Q177</f>
        <v>-5.9136065862031728</v>
      </c>
      <c r="V177" s="5">
        <f t="shared" ref="V177:V182" si="470">Z177/R177</f>
        <v>0.83615180291601543</v>
      </c>
      <c r="W177" s="5">
        <f t="shared" ref="W177:W182" si="471">Z177/R177</f>
        <v>0.83615180291601543</v>
      </c>
      <c r="X177" s="17">
        <f t="shared" ref="X177:X182" si="472">Z177*SQRT(1-COS(Q177*D177/1000))/SQRT(2)</f>
        <v>2.9998045084512586</v>
      </c>
      <c r="Y177" s="17">
        <f t="shared" ref="Y177:Y182" si="473">Z177*SQRT(1+COS(Q177*D177/1000))/SQRT(2)</f>
        <v>0</v>
      </c>
      <c r="Z177" s="6">
        <f t="shared" ref="Z177:Z182" si="474">SQRT(2*(O177/(F177*P177)*(1+C177^2/2)-1))</f>
        <v>2.9998045084512586</v>
      </c>
      <c r="AD177">
        <v>1</v>
      </c>
    </row>
    <row r="178" spans="1:30" x14ac:dyDescent="0.25">
      <c r="A178" s="1">
        <f>SUM($AD$4:AD178)</f>
        <v>175</v>
      </c>
      <c r="B178" s="18" t="s">
        <v>37</v>
      </c>
      <c r="C178" s="13">
        <v>3.47</v>
      </c>
      <c r="D178" s="9">
        <v>-16</v>
      </c>
      <c r="E178" s="10">
        <v>4</v>
      </c>
      <c r="F178" s="11">
        <v>1</v>
      </c>
      <c r="G178" s="12">
        <v>0</v>
      </c>
      <c r="H178" s="9">
        <v>1.2007000000000001</v>
      </c>
      <c r="I178" s="14">
        <v>3.47</v>
      </c>
      <c r="J178" s="8">
        <f t="shared" si="462"/>
        <v>-6101.1807188086668</v>
      </c>
      <c r="K178" s="8">
        <f t="shared" si="463"/>
        <v>6101.1807188086668</v>
      </c>
      <c r="L178" s="8">
        <f t="shared" si="464"/>
        <v>-9898.8192811913323</v>
      </c>
      <c r="M178" s="8">
        <f t="shared" si="465"/>
        <v>9898.8192811913323</v>
      </c>
      <c r="O178" s="14">
        <v>0.03</v>
      </c>
      <c r="P178" s="10">
        <v>3.2000000000000001E-2</v>
      </c>
      <c r="Q178" s="7">
        <f t="shared" si="439"/>
        <v>196.34954084936206</v>
      </c>
      <c r="R178" s="15">
        <f t="shared" si="466"/>
        <v>3.58763145398918</v>
      </c>
      <c r="S178" s="5">
        <f t="shared" si="467"/>
        <v>-1</v>
      </c>
      <c r="T178" s="16">
        <f t="shared" si="468"/>
        <v>3.7976385623826658</v>
      </c>
      <c r="U178" s="16">
        <f t="shared" si="469"/>
        <v>-3.7976385623826658</v>
      </c>
      <c r="V178" s="5">
        <f t="shared" si="470"/>
        <v>0.93129940623973395</v>
      </c>
      <c r="W178" s="5">
        <f t="shared" si="471"/>
        <v>0.93129940623973395</v>
      </c>
      <c r="X178" s="17">
        <f t="shared" si="472"/>
        <v>3.3411590429071167</v>
      </c>
      <c r="Y178" s="17">
        <f t="shared" si="473"/>
        <v>0</v>
      </c>
      <c r="Z178" s="6">
        <f t="shared" si="474"/>
        <v>3.3411590429071167</v>
      </c>
      <c r="AD178">
        <v>1</v>
      </c>
    </row>
    <row r="179" spans="1:30" x14ac:dyDescent="0.25">
      <c r="A179" s="1">
        <f>SUM($AD$4:AD179)</f>
        <v>176</v>
      </c>
      <c r="B179" s="18" t="s">
        <v>37</v>
      </c>
      <c r="C179" s="13">
        <v>3.7232386544999998</v>
      </c>
      <c r="D179" s="9">
        <v>-16</v>
      </c>
      <c r="E179" s="10">
        <v>4</v>
      </c>
      <c r="F179" s="11">
        <v>1</v>
      </c>
      <c r="G179" s="12">
        <v>0</v>
      </c>
      <c r="H179" s="9">
        <v>1.2007000000000001</v>
      </c>
      <c r="I179" s="14">
        <v>3.47</v>
      </c>
      <c r="J179" s="8">
        <f t="shared" ref="J179:J184" si="475">1000*(T179/2+D179/2)+G179</f>
        <v>-7999.9510862694242</v>
      </c>
      <c r="K179" s="8">
        <f t="shared" ref="K179:K184" si="476">1000*(U179/2-D179/2)+G179</f>
        <v>7999.9510862694242</v>
      </c>
      <c r="L179" s="8">
        <f t="shared" ref="L179:L184" si="477">1000*(-T179/2+D179/2)+G179</f>
        <v>-8000.0489137305749</v>
      </c>
      <c r="M179" s="8">
        <f t="shared" ref="M179:M184" si="478">1000*(-U179/2-D179/2)+G179</f>
        <v>8000.0489137305749</v>
      </c>
      <c r="O179" s="14">
        <v>0.03</v>
      </c>
      <c r="P179" s="10">
        <v>3.2000000000000001E-2</v>
      </c>
      <c r="Q179" s="7">
        <f t="shared" si="439"/>
        <v>196.34954084936206</v>
      </c>
      <c r="R179" s="15">
        <f t="shared" si="466"/>
        <v>3.58763145398918</v>
      </c>
      <c r="S179" s="5">
        <f t="shared" si="467"/>
        <v>-1</v>
      </c>
      <c r="T179" s="16">
        <f t="shared" si="468"/>
        <v>9.7827461151636148E-5</v>
      </c>
      <c r="U179" s="16">
        <f t="shared" si="469"/>
        <v>-9.7827461151636148E-5</v>
      </c>
      <c r="V179" s="5">
        <f t="shared" si="470"/>
        <v>0.99999999995387978</v>
      </c>
      <c r="W179" s="5">
        <f t="shared" si="471"/>
        <v>0.99999999995387978</v>
      </c>
      <c r="X179" s="17">
        <f t="shared" si="472"/>
        <v>3.5876314538237177</v>
      </c>
      <c r="Y179" s="17">
        <f t="shared" si="473"/>
        <v>0</v>
      </c>
      <c r="Z179" s="6">
        <f t="shared" si="474"/>
        <v>3.5876314538237177</v>
      </c>
      <c r="AD179">
        <v>1</v>
      </c>
    </row>
    <row r="180" spans="1:30" x14ac:dyDescent="0.25">
      <c r="A180" s="1">
        <f>SUM($AD$4:AD180)</f>
        <v>177</v>
      </c>
      <c r="B180" s="18" t="s">
        <v>37</v>
      </c>
      <c r="C180" s="13">
        <v>0.36514837167500003</v>
      </c>
      <c r="D180" s="9">
        <v>-8</v>
      </c>
      <c r="E180" s="10">
        <v>4</v>
      </c>
      <c r="F180" s="11">
        <v>1</v>
      </c>
      <c r="G180" s="12">
        <v>0</v>
      </c>
      <c r="H180" s="9">
        <v>1.2007000000000001</v>
      </c>
      <c r="I180" s="14">
        <v>3.47</v>
      </c>
      <c r="J180" s="8">
        <f t="shared" si="475"/>
        <v>3999.9974028522615</v>
      </c>
      <c r="K180" s="8">
        <f t="shared" si="476"/>
        <v>-3999.9974028522615</v>
      </c>
      <c r="L180" s="8">
        <f t="shared" si="477"/>
        <v>-11999.997402852263</v>
      </c>
      <c r="M180" s="8">
        <f t="shared" si="478"/>
        <v>11999.997402852263</v>
      </c>
      <c r="O180" s="14">
        <v>0.03</v>
      </c>
      <c r="P180" s="10">
        <v>3.2000000000000001E-2</v>
      </c>
      <c r="Q180" s="7">
        <f t="shared" si="439"/>
        <v>196.34954084936206</v>
      </c>
      <c r="R180" s="15">
        <f t="shared" si="466"/>
        <v>3.58763145398918</v>
      </c>
      <c r="S180" s="5">
        <f t="shared" si="467"/>
        <v>6.1257422745431001E-17</v>
      </c>
      <c r="T180" s="16">
        <f t="shared" si="468"/>
        <v>15.999994805704523</v>
      </c>
      <c r="U180" s="16">
        <f t="shared" si="469"/>
        <v>-15.999994805704523</v>
      </c>
      <c r="V180" s="5">
        <f t="shared" si="470"/>
        <v>5.099487660508142E-7</v>
      </c>
      <c r="W180" s="5">
        <f t="shared" si="471"/>
        <v>5.099487660508142E-7</v>
      </c>
      <c r="X180" s="17">
        <f t="shared" si="472"/>
        <v>1.2936576777957763E-6</v>
      </c>
      <c r="Y180" s="17">
        <f t="shared" si="473"/>
        <v>1.2936576777957763E-6</v>
      </c>
      <c r="Z180" s="6">
        <f t="shared" si="474"/>
        <v>1.8295082330068706E-6</v>
      </c>
      <c r="AD180">
        <v>1</v>
      </c>
    </row>
    <row r="181" spans="1:30" x14ac:dyDescent="0.25">
      <c r="A181" s="1">
        <f>SUM($AD$4:AD181)</f>
        <v>178</v>
      </c>
      <c r="B181" s="18" t="s">
        <v>37</v>
      </c>
      <c r="C181" s="13">
        <v>1.6371706865470641</v>
      </c>
      <c r="D181" s="9">
        <v>-8</v>
      </c>
      <c r="E181" s="10">
        <v>4</v>
      </c>
      <c r="F181" s="11">
        <v>1</v>
      </c>
      <c r="G181" s="12">
        <v>0</v>
      </c>
      <c r="H181" s="9">
        <v>1.2007000000000001</v>
      </c>
      <c r="I181" s="14">
        <v>3.47</v>
      </c>
      <c r="J181" s="8">
        <f t="shared" si="475"/>
        <v>1732.1725111146282</v>
      </c>
      <c r="K181" s="8">
        <f t="shared" si="476"/>
        <v>-1732.1725111146282</v>
      </c>
      <c r="L181" s="8">
        <f t="shared" si="477"/>
        <v>-9732.1725111146279</v>
      </c>
      <c r="M181" s="8">
        <f t="shared" si="478"/>
        <v>9732.1725111146279</v>
      </c>
      <c r="O181" s="14">
        <v>0.03</v>
      </c>
      <c r="P181" s="10">
        <v>3.2000000000000001E-2</v>
      </c>
      <c r="Q181" s="7">
        <f t="shared" si="439"/>
        <v>196.34954084936206</v>
      </c>
      <c r="R181" s="15">
        <f t="shared" si="466"/>
        <v>3.58763145398918</v>
      </c>
      <c r="S181" s="5">
        <f t="shared" si="467"/>
        <v>6.1257422745431001E-17</v>
      </c>
      <c r="T181" s="16">
        <f t="shared" si="468"/>
        <v>11.464345022229256</v>
      </c>
      <c r="U181" s="16">
        <f t="shared" si="469"/>
        <v>-11.464345022229256</v>
      </c>
      <c r="V181" s="5">
        <f t="shared" si="470"/>
        <v>0.4307168090984006</v>
      </c>
      <c r="W181" s="5">
        <f t="shared" si="471"/>
        <v>0.4307168090984006</v>
      </c>
      <c r="X181" s="17">
        <f t="shared" si="472"/>
        <v>1.0926589966301068</v>
      </c>
      <c r="Y181" s="17">
        <f t="shared" si="473"/>
        <v>1.0926589966301068</v>
      </c>
      <c r="Z181" s="6">
        <f t="shared" si="474"/>
        <v>1.545253172083275</v>
      </c>
      <c r="AD181">
        <v>1</v>
      </c>
    </row>
    <row r="182" spans="1:30" x14ac:dyDescent="0.25">
      <c r="A182" s="1">
        <f>SUM($AD$4:AD182)</f>
        <v>179</v>
      </c>
      <c r="B182" s="18" t="s">
        <v>37</v>
      </c>
      <c r="C182" s="13">
        <v>2.2400463300938731</v>
      </c>
      <c r="D182" s="9">
        <v>-8</v>
      </c>
      <c r="E182" s="10">
        <v>4</v>
      </c>
      <c r="F182" s="11">
        <v>1</v>
      </c>
      <c r="G182" s="12">
        <v>0</v>
      </c>
      <c r="H182" s="9">
        <v>1.2007000000000001</v>
      </c>
      <c r="I182" s="14">
        <v>3.47</v>
      </c>
      <c r="J182" s="8">
        <f t="shared" si="475"/>
        <v>745.12782631166897</v>
      </c>
      <c r="K182" s="8">
        <f t="shared" si="476"/>
        <v>-745.12782631166897</v>
      </c>
      <c r="L182" s="8">
        <f t="shared" si="477"/>
        <v>-8745.1278263116692</v>
      </c>
      <c r="M182" s="8">
        <f t="shared" si="478"/>
        <v>8745.1278263116692</v>
      </c>
      <c r="O182" s="14">
        <v>0.03</v>
      </c>
      <c r="P182" s="10">
        <v>3.2000000000000001E-2</v>
      </c>
      <c r="Q182" s="7">
        <f t="shared" si="439"/>
        <v>196.34954084936206</v>
      </c>
      <c r="R182" s="15">
        <f t="shared" si="466"/>
        <v>3.58763145398918</v>
      </c>
      <c r="S182" s="5">
        <f t="shared" si="467"/>
        <v>6.1257422745431001E-17</v>
      </c>
      <c r="T182" s="16">
        <f t="shared" si="468"/>
        <v>9.4902556526233379</v>
      </c>
      <c r="U182" s="16">
        <f t="shared" si="469"/>
        <v>-9.4902556526233379</v>
      </c>
      <c r="V182" s="5">
        <f t="shared" si="470"/>
        <v>0.59646741952528193</v>
      </c>
      <c r="W182" s="5">
        <f t="shared" si="471"/>
        <v>0.59646741952528193</v>
      </c>
      <c r="X182" s="17">
        <f t="shared" si="472"/>
        <v>1.513141531451468</v>
      </c>
      <c r="Y182" s="17">
        <f t="shared" si="473"/>
        <v>1.513141531451468</v>
      </c>
      <c r="Z182" s="6">
        <f t="shared" si="474"/>
        <v>2.1399052755686614</v>
      </c>
      <c r="AD182">
        <v>1</v>
      </c>
    </row>
    <row r="183" spans="1:30" x14ac:dyDescent="0.25">
      <c r="A183" s="1">
        <f>SUM($AD$4:AD183)</f>
        <v>180</v>
      </c>
      <c r="B183" s="18" t="s">
        <v>37</v>
      </c>
      <c r="C183" s="13">
        <v>3.1196285400967421</v>
      </c>
      <c r="D183" s="9">
        <v>-8</v>
      </c>
      <c r="E183" s="10">
        <v>4</v>
      </c>
      <c r="F183" s="11">
        <v>1</v>
      </c>
      <c r="G183" s="12">
        <v>0</v>
      </c>
      <c r="H183" s="9">
        <v>1.2007000000000001</v>
      </c>
      <c r="I183" s="14">
        <v>3.47</v>
      </c>
      <c r="J183" s="8">
        <f t="shared" si="475"/>
        <v>-1043.1967068984136</v>
      </c>
      <c r="K183" s="8">
        <f t="shared" si="476"/>
        <v>1043.1967068984136</v>
      </c>
      <c r="L183" s="8">
        <f t="shared" si="477"/>
        <v>-6956.803293101586</v>
      </c>
      <c r="M183" s="8">
        <f t="shared" si="478"/>
        <v>6956.803293101586</v>
      </c>
      <c r="O183" s="14">
        <v>0.03</v>
      </c>
      <c r="P183" s="10">
        <v>3.2000000000000001E-2</v>
      </c>
      <c r="Q183" s="7">
        <f t="shared" si="439"/>
        <v>196.34954084936206</v>
      </c>
      <c r="R183" s="15">
        <f t="shared" ref="R183:R212" si="479">H183/Q183*299792458/510996</f>
        <v>3.58763145398918</v>
      </c>
      <c r="S183" s="5">
        <f t="shared" ref="S183:S212" si="480">COS(Q183*D183/1000)</f>
        <v>6.1257422745431001E-17</v>
      </c>
      <c r="T183" s="16">
        <f t="shared" ref="T183:T212" si="481">IF(OR(E183=2,E183=3),-1,1)*2000*ACOS(V183)/Q183</f>
        <v>5.9136065862031728</v>
      </c>
      <c r="U183" s="16">
        <f t="shared" ref="U183:U212" si="482">IF(OR(E183=3,E183=4),-1,1)*2000*ACOS(W183)/Q183</f>
        <v>-5.9136065862031728</v>
      </c>
      <c r="V183" s="5">
        <f t="shared" ref="V183:V212" si="483">Z183/R183</f>
        <v>0.83615180291601543</v>
      </c>
      <c r="W183" s="5">
        <f t="shared" ref="W183:W212" si="484">Z183/R183</f>
        <v>0.83615180291601543</v>
      </c>
      <c r="X183" s="17">
        <f t="shared" ref="X183:X212" si="485">Z183*SQRT(1-COS(Q183*D183/1000))/SQRT(2)</f>
        <v>2.1211821101598627</v>
      </c>
      <c r="Y183" s="17">
        <f t="shared" ref="Y183:Y212" si="486">Z183*SQRT(1+COS(Q183*D183/1000))/SQRT(2)</f>
        <v>2.1211821101598627</v>
      </c>
      <c r="Z183" s="6">
        <f t="shared" ref="Z183:Z212" si="487">SQRT(2*(O183/(F183*P183)*(1+C183^2/2)-1))</f>
        <v>2.9998045084512586</v>
      </c>
      <c r="AD183">
        <v>1</v>
      </c>
    </row>
    <row r="184" spans="1:30" x14ac:dyDescent="0.25">
      <c r="A184" s="1">
        <f>SUM($AD$4:AD184)</f>
        <v>181</v>
      </c>
      <c r="B184" s="18" t="s">
        <v>37</v>
      </c>
      <c r="C184" s="13">
        <v>3.47</v>
      </c>
      <c r="D184" s="9">
        <v>-8</v>
      </c>
      <c r="E184" s="10">
        <v>4</v>
      </c>
      <c r="F184" s="11">
        <v>1</v>
      </c>
      <c r="G184" s="12">
        <v>0</v>
      </c>
      <c r="H184" s="9">
        <v>1.2007000000000001</v>
      </c>
      <c r="I184" s="14">
        <v>3.47</v>
      </c>
      <c r="J184" s="8">
        <f t="shared" si="475"/>
        <v>-2101.1807188086673</v>
      </c>
      <c r="K184" s="8">
        <f t="shared" si="476"/>
        <v>2101.1807188086673</v>
      </c>
      <c r="L184" s="8">
        <f t="shared" si="477"/>
        <v>-5898.8192811913332</v>
      </c>
      <c r="M184" s="8">
        <f t="shared" si="478"/>
        <v>5898.8192811913332</v>
      </c>
      <c r="O184" s="14">
        <v>0.03</v>
      </c>
      <c r="P184" s="10">
        <v>3.2000000000000001E-2</v>
      </c>
      <c r="Q184" s="7">
        <f t="shared" si="439"/>
        <v>196.34954084936206</v>
      </c>
      <c r="R184" s="15">
        <f t="shared" si="479"/>
        <v>3.58763145398918</v>
      </c>
      <c r="S184" s="5">
        <f t="shared" si="480"/>
        <v>6.1257422745431001E-17</v>
      </c>
      <c r="T184" s="16">
        <f t="shared" si="481"/>
        <v>3.7976385623826658</v>
      </c>
      <c r="U184" s="16">
        <f t="shared" si="482"/>
        <v>-3.7976385623826658</v>
      </c>
      <c r="V184" s="5">
        <f t="shared" si="483"/>
        <v>0.93129940623973395</v>
      </c>
      <c r="W184" s="5">
        <f t="shared" si="484"/>
        <v>0.93129940623973395</v>
      </c>
      <c r="X184" s="17">
        <f t="shared" si="485"/>
        <v>2.362556216262377</v>
      </c>
      <c r="Y184" s="17">
        <f t="shared" si="486"/>
        <v>2.362556216262377</v>
      </c>
      <c r="Z184" s="6">
        <f t="shared" si="487"/>
        <v>3.3411590429071167</v>
      </c>
      <c r="AD184">
        <v>1</v>
      </c>
    </row>
    <row r="185" spans="1:30" x14ac:dyDescent="0.25">
      <c r="A185" s="1">
        <f>SUM($AD$4:AD185)</f>
        <v>182</v>
      </c>
      <c r="B185" s="18" t="s">
        <v>37</v>
      </c>
      <c r="C185" s="13">
        <v>3.7232386544999998</v>
      </c>
      <c r="D185" s="9">
        <v>-8</v>
      </c>
      <c r="E185" s="10">
        <v>4</v>
      </c>
      <c r="F185" s="11">
        <v>1</v>
      </c>
      <c r="G185" s="12">
        <v>0</v>
      </c>
      <c r="H185" s="9">
        <v>1.2007000000000001</v>
      </c>
      <c r="I185" s="14">
        <v>3.47</v>
      </c>
      <c r="J185" s="8">
        <f t="shared" ref="J185:J214" si="488">1000*(T185/2+D185/2)+G185</f>
        <v>-3999.9510862694242</v>
      </c>
      <c r="K185" s="8">
        <f t="shared" ref="K185:K214" si="489">1000*(U185/2-D185/2)+G185</f>
        <v>3999.9510862694242</v>
      </c>
      <c r="L185" s="8">
        <f t="shared" ref="L185:L214" si="490">1000*(-T185/2+D185/2)+G185</f>
        <v>-4000.0489137305763</v>
      </c>
      <c r="M185" s="8">
        <f t="shared" ref="M185:M214" si="491">1000*(-U185/2-D185/2)+G185</f>
        <v>4000.0489137305763</v>
      </c>
      <c r="O185" s="14">
        <v>0.03</v>
      </c>
      <c r="P185" s="10">
        <v>3.2000000000000001E-2</v>
      </c>
      <c r="Q185" s="7">
        <f t="shared" si="439"/>
        <v>196.34954084936206</v>
      </c>
      <c r="R185" s="15">
        <f t="shared" si="479"/>
        <v>3.58763145398918</v>
      </c>
      <c r="S185" s="5">
        <f t="shared" si="480"/>
        <v>6.1257422745431001E-17</v>
      </c>
      <c r="T185" s="16">
        <f t="shared" si="481"/>
        <v>9.7827461151636148E-5</v>
      </c>
      <c r="U185" s="16">
        <f t="shared" si="482"/>
        <v>-9.7827461151636148E-5</v>
      </c>
      <c r="V185" s="5">
        <f t="shared" si="483"/>
        <v>0.99999999995387978</v>
      </c>
      <c r="W185" s="5">
        <f t="shared" si="484"/>
        <v>0.99999999995387978</v>
      </c>
      <c r="X185" s="17">
        <f t="shared" si="485"/>
        <v>2.5368385293969027</v>
      </c>
      <c r="Y185" s="17">
        <f t="shared" si="486"/>
        <v>2.5368385293969027</v>
      </c>
      <c r="Z185" s="6">
        <f t="shared" si="487"/>
        <v>3.5876314538237177</v>
      </c>
      <c r="AD185">
        <v>1</v>
      </c>
    </row>
    <row r="186" spans="1:30" x14ac:dyDescent="0.25">
      <c r="A186" s="1">
        <f>SUM($AD$4:AD186)</f>
        <v>183</v>
      </c>
      <c r="B186" s="18" t="s">
        <v>37</v>
      </c>
      <c r="C186" s="13">
        <v>0.36514837167500003</v>
      </c>
      <c r="D186" s="9">
        <v>0</v>
      </c>
      <c r="E186" s="10">
        <v>4</v>
      </c>
      <c r="F186" s="11">
        <v>1</v>
      </c>
      <c r="G186" s="12">
        <v>0</v>
      </c>
      <c r="H186" s="9">
        <v>1.2007000000000001</v>
      </c>
      <c r="I186" s="14">
        <v>3.47</v>
      </c>
      <c r="J186" s="8">
        <f t="shared" si="488"/>
        <v>7999.9974028522611</v>
      </c>
      <c r="K186" s="8">
        <f t="shared" si="489"/>
        <v>-7999.9974028522611</v>
      </c>
      <c r="L186" s="8">
        <f t="shared" si="490"/>
        <v>-7999.9974028522611</v>
      </c>
      <c r="M186" s="8">
        <f t="shared" si="491"/>
        <v>7999.9974028522611</v>
      </c>
      <c r="O186" s="14">
        <v>0.03</v>
      </c>
      <c r="P186" s="10">
        <v>3.2000000000000001E-2</v>
      </c>
      <c r="Q186" s="7">
        <f t="shared" si="439"/>
        <v>196.34954084936206</v>
      </c>
      <c r="R186" s="15">
        <f t="shared" si="479"/>
        <v>3.58763145398918</v>
      </c>
      <c r="S186" s="5">
        <f t="shared" si="480"/>
        <v>1</v>
      </c>
      <c r="T186" s="16">
        <f t="shared" si="481"/>
        <v>15.999994805704523</v>
      </c>
      <c r="U186" s="16">
        <f t="shared" si="482"/>
        <v>-15.999994805704523</v>
      </c>
      <c r="V186" s="5">
        <f t="shared" si="483"/>
        <v>5.099487660508142E-7</v>
      </c>
      <c r="W186" s="5">
        <f t="shared" si="484"/>
        <v>5.099487660508142E-7</v>
      </c>
      <c r="X186" s="17">
        <f t="shared" si="485"/>
        <v>0</v>
      </c>
      <c r="Y186" s="17">
        <f t="shared" si="486"/>
        <v>1.8295082330068706E-6</v>
      </c>
      <c r="Z186" s="6">
        <f t="shared" si="487"/>
        <v>1.8295082330068706E-6</v>
      </c>
      <c r="AD186">
        <v>1</v>
      </c>
    </row>
    <row r="187" spans="1:30" x14ac:dyDescent="0.25">
      <c r="A187" s="1">
        <f>SUM($AD$4:AD187)</f>
        <v>184</v>
      </c>
      <c r="B187" s="18" t="s">
        <v>37</v>
      </c>
      <c r="C187" s="13">
        <v>1.6371706865470641</v>
      </c>
      <c r="D187" s="9">
        <v>0</v>
      </c>
      <c r="E187" s="10">
        <v>4</v>
      </c>
      <c r="F187" s="11">
        <v>1</v>
      </c>
      <c r="G187" s="12">
        <v>0</v>
      </c>
      <c r="H187" s="9">
        <v>1.2007000000000001</v>
      </c>
      <c r="I187" s="14">
        <v>3.47</v>
      </c>
      <c r="J187" s="8">
        <f t="shared" si="488"/>
        <v>5732.1725111146279</v>
      </c>
      <c r="K187" s="8">
        <f t="shared" si="489"/>
        <v>-5732.1725111146279</v>
      </c>
      <c r="L187" s="8">
        <f t="shared" si="490"/>
        <v>-5732.1725111146279</v>
      </c>
      <c r="M187" s="8">
        <f t="shared" si="491"/>
        <v>5732.1725111146279</v>
      </c>
      <c r="O187" s="14">
        <v>0.03</v>
      </c>
      <c r="P187" s="10">
        <v>3.2000000000000001E-2</v>
      </c>
      <c r="Q187" s="7">
        <f t="shared" si="439"/>
        <v>196.34954084936206</v>
      </c>
      <c r="R187" s="15">
        <f t="shared" si="479"/>
        <v>3.58763145398918</v>
      </c>
      <c r="S187" s="5">
        <f t="shared" si="480"/>
        <v>1</v>
      </c>
      <c r="T187" s="16">
        <f t="shared" si="481"/>
        <v>11.464345022229256</v>
      </c>
      <c r="U187" s="16">
        <f t="shared" si="482"/>
        <v>-11.464345022229256</v>
      </c>
      <c r="V187" s="5">
        <f t="shared" si="483"/>
        <v>0.4307168090984006</v>
      </c>
      <c r="W187" s="5">
        <f t="shared" si="484"/>
        <v>0.4307168090984006</v>
      </c>
      <c r="X187" s="17">
        <f t="shared" si="485"/>
        <v>0</v>
      </c>
      <c r="Y187" s="17">
        <f t="shared" si="486"/>
        <v>1.545253172083275</v>
      </c>
      <c r="Z187" s="6">
        <f t="shared" si="487"/>
        <v>1.545253172083275</v>
      </c>
      <c r="AD187">
        <v>1</v>
      </c>
    </row>
    <row r="188" spans="1:30" x14ac:dyDescent="0.25">
      <c r="A188" s="1">
        <f>SUM($AD$4:AD188)</f>
        <v>185</v>
      </c>
      <c r="B188" s="18" t="s">
        <v>37</v>
      </c>
      <c r="C188" s="13">
        <v>2.2400463300938731</v>
      </c>
      <c r="D188" s="9">
        <v>0</v>
      </c>
      <c r="E188" s="10">
        <v>4</v>
      </c>
      <c r="F188" s="11">
        <v>1</v>
      </c>
      <c r="G188" s="12">
        <v>0</v>
      </c>
      <c r="H188" s="9">
        <v>1.2007000000000001</v>
      </c>
      <c r="I188" s="14">
        <v>3.47</v>
      </c>
      <c r="J188" s="8">
        <f t="shared" si="488"/>
        <v>4745.1278263116692</v>
      </c>
      <c r="K188" s="8">
        <f t="shared" si="489"/>
        <v>-4745.1278263116692</v>
      </c>
      <c r="L188" s="8">
        <f t="shared" si="490"/>
        <v>-4745.1278263116692</v>
      </c>
      <c r="M188" s="8">
        <f t="shared" si="491"/>
        <v>4745.1278263116692</v>
      </c>
      <c r="O188" s="14">
        <v>0.03</v>
      </c>
      <c r="P188" s="10">
        <v>3.2000000000000001E-2</v>
      </c>
      <c r="Q188" s="7">
        <f t="shared" si="439"/>
        <v>196.34954084936206</v>
      </c>
      <c r="R188" s="15">
        <f t="shared" si="479"/>
        <v>3.58763145398918</v>
      </c>
      <c r="S188" s="5">
        <f t="shared" si="480"/>
        <v>1</v>
      </c>
      <c r="T188" s="16">
        <f t="shared" si="481"/>
        <v>9.4902556526233379</v>
      </c>
      <c r="U188" s="16">
        <f t="shared" si="482"/>
        <v>-9.4902556526233379</v>
      </c>
      <c r="V188" s="5">
        <f t="shared" si="483"/>
        <v>0.59646741952528193</v>
      </c>
      <c r="W188" s="5">
        <f t="shared" si="484"/>
        <v>0.59646741952528193</v>
      </c>
      <c r="X188" s="17">
        <f t="shared" si="485"/>
        <v>0</v>
      </c>
      <c r="Y188" s="17">
        <f t="shared" si="486"/>
        <v>2.1399052755686614</v>
      </c>
      <c r="Z188" s="6">
        <f t="shared" si="487"/>
        <v>2.1399052755686614</v>
      </c>
      <c r="AD188">
        <v>1</v>
      </c>
    </row>
    <row r="189" spans="1:30" x14ac:dyDescent="0.25">
      <c r="A189" s="1">
        <f>SUM($AD$4:AD189)</f>
        <v>186</v>
      </c>
      <c r="B189" s="18" t="s">
        <v>37</v>
      </c>
      <c r="C189" s="13">
        <v>3.1196285400967421</v>
      </c>
      <c r="D189" s="9">
        <v>0</v>
      </c>
      <c r="E189" s="10">
        <v>4</v>
      </c>
      <c r="F189" s="11">
        <v>1</v>
      </c>
      <c r="G189" s="12">
        <v>0</v>
      </c>
      <c r="H189" s="9">
        <v>1.2007000000000001</v>
      </c>
      <c r="I189" s="14">
        <v>3.47</v>
      </c>
      <c r="J189" s="8">
        <f t="shared" si="488"/>
        <v>2956.8032931015864</v>
      </c>
      <c r="K189" s="8">
        <f t="shared" si="489"/>
        <v>-2956.8032931015864</v>
      </c>
      <c r="L189" s="8">
        <f t="shared" si="490"/>
        <v>-2956.8032931015864</v>
      </c>
      <c r="M189" s="8">
        <f t="shared" si="491"/>
        <v>2956.8032931015864</v>
      </c>
      <c r="O189" s="14">
        <v>0.03</v>
      </c>
      <c r="P189" s="10">
        <v>3.2000000000000001E-2</v>
      </c>
      <c r="Q189" s="7">
        <f t="shared" si="439"/>
        <v>196.34954084936206</v>
      </c>
      <c r="R189" s="15">
        <f t="shared" si="479"/>
        <v>3.58763145398918</v>
      </c>
      <c r="S189" s="5">
        <f t="shared" si="480"/>
        <v>1</v>
      </c>
      <c r="T189" s="16">
        <f t="shared" si="481"/>
        <v>5.9136065862031728</v>
      </c>
      <c r="U189" s="16">
        <f t="shared" si="482"/>
        <v>-5.9136065862031728</v>
      </c>
      <c r="V189" s="5">
        <f t="shared" si="483"/>
        <v>0.83615180291601543</v>
      </c>
      <c r="W189" s="5">
        <f t="shared" si="484"/>
        <v>0.83615180291601543</v>
      </c>
      <c r="X189" s="17">
        <f t="shared" si="485"/>
        <v>0</v>
      </c>
      <c r="Y189" s="17">
        <f t="shared" si="486"/>
        <v>2.9998045084512586</v>
      </c>
      <c r="Z189" s="6">
        <f t="shared" si="487"/>
        <v>2.9998045084512586</v>
      </c>
      <c r="AD189">
        <v>1</v>
      </c>
    </row>
    <row r="190" spans="1:30" x14ac:dyDescent="0.25">
      <c r="A190" s="1">
        <f>SUM($AD$4:AD190)</f>
        <v>187</v>
      </c>
      <c r="B190" s="18" t="s">
        <v>37</v>
      </c>
      <c r="C190" s="13">
        <v>3.47</v>
      </c>
      <c r="D190" s="9">
        <v>0</v>
      </c>
      <c r="E190" s="10">
        <v>4</v>
      </c>
      <c r="F190" s="11">
        <v>1</v>
      </c>
      <c r="G190" s="12">
        <v>0</v>
      </c>
      <c r="H190" s="9">
        <v>1.2007000000000001</v>
      </c>
      <c r="I190" s="14">
        <v>3.47</v>
      </c>
      <c r="J190" s="8">
        <f t="shared" si="488"/>
        <v>1898.8192811913329</v>
      </c>
      <c r="K190" s="8">
        <f t="shared" si="489"/>
        <v>-1898.8192811913329</v>
      </c>
      <c r="L190" s="8">
        <f t="shared" si="490"/>
        <v>-1898.8192811913329</v>
      </c>
      <c r="M190" s="8">
        <f t="shared" si="491"/>
        <v>1898.8192811913329</v>
      </c>
      <c r="O190" s="14">
        <v>0.03</v>
      </c>
      <c r="P190" s="10">
        <v>3.2000000000000001E-2</v>
      </c>
      <c r="Q190" s="7">
        <f t="shared" si="439"/>
        <v>196.34954084936206</v>
      </c>
      <c r="R190" s="15">
        <f t="shared" si="479"/>
        <v>3.58763145398918</v>
      </c>
      <c r="S190" s="5">
        <f t="shared" si="480"/>
        <v>1</v>
      </c>
      <c r="T190" s="16">
        <f t="shared" si="481"/>
        <v>3.7976385623826658</v>
      </c>
      <c r="U190" s="16">
        <f t="shared" si="482"/>
        <v>-3.7976385623826658</v>
      </c>
      <c r="V190" s="5">
        <f t="shared" si="483"/>
        <v>0.93129940623973395</v>
      </c>
      <c r="W190" s="5">
        <f t="shared" si="484"/>
        <v>0.93129940623973395</v>
      </c>
      <c r="X190" s="17">
        <f t="shared" si="485"/>
        <v>0</v>
      </c>
      <c r="Y190" s="17">
        <f t="shared" si="486"/>
        <v>3.3411590429071167</v>
      </c>
      <c r="Z190" s="6">
        <f t="shared" si="487"/>
        <v>3.3411590429071167</v>
      </c>
      <c r="AD190">
        <v>1</v>
      </c>
    </row>
    <row r="191" spans="1:30" x14ac:dyDescent="0.25">
      <c r="A191" s="1">
        <f>SUM($AD$4:AD191)</f>
        <v>188</v>
      </c>
      <c r="B191" s="18" t="s">
        <v>37</v>
      </c>
      <c r="C191" s="13">
        <v>3.7232386544999998</v>
      </c>
      <c r="D191" s="9">
        <v>0</v>
      </c>
      <c r="E191" s="10">
        <v>4</v>
      </c>
      <c r="F191" s="11">
        <v>1</v>
      </c>
      <c r="G191" s="12">
        <v>0</v>
      </c>
      <c r="H191" s="9">
        <v>1.2007000000000001</v>
      </c>
      <c r="I191" s="14">
        <v>3.47</v>
      </c>
      <c r="J191" s="8">
        <f t="shared" si="488"/>
        <v>4.8913730575818076E-2</v>
      </c>
      <c r="K191" s="8">
        <f t="shared" si="489"/>
        <v>-4.8913730575818076E-2</v>
      </c>
      <c r="L191" s="8">
        <f t="shared" si="490"/>
        <v>-4.8913730575818076E-2</v>
      </c>
      <c r="M191" s="8">
        <f t="shared" si="491"/>
        <v>4.8913730575818076E-2</v>
      </c>
      <c r="O191" s="14">
        <v>0.03</v>
      </c>
      <c r="P191" s="10">
        <v>3.2000000000000001E-2</v>
      </c>
      <c r="Q191" s="7">
        <f t="shared" si="439"/>
        <v>196.34954084936206</v>
      </c>
      <c r="R191" s="15">
        <f t="shared" si="479"/>
        <v>3.58763145398918</v>
      </c>
      <c r="S191" s="5">
        <f t="shared" si="480"/>
        <v>1</v>
      </c>
      <c r="T191" s="16">
        <f t="shared" si="481"/>
        <v>9.7827461151636148E-5</v>
      </c>
      <c r="U191" s="16">
        <f t="shared" si="482"/>
        <v>-9.7827461151636148E-5</v>
      </c>
      <c r="V191" s="5">
        <f t="shared" si="483"/>
        <v>0.99999999995387978</v>
      </c>
      <c r="W191" s="5">
        <f t="shared" si="484"/>
        <v>0.99999999995387978</v>
      </c>
      <c r="X191" s="17">
        <f t="shared" si="485"/>
        <v>0</v>
      </c>
      <c r="Y191" s="17">
        <f t="shared" si="486"/>
        <v>3.5876314538237177</v>
      </c>
      <c r="Z191" s="6">
        <f t="shared" si="487"/>
        <v>3.5876314538237177</v>
      </c>
      <c r="AD191">
        <v>1</v>
      </c>
    </row>
    <row r="192" spans="1:30" x14ac:dyDescent="0.25">
      <c r="A192" s="1">
        <f>SUM($AD$4:AD192)</f>
        <v>189</v>
      </c>
      <c r="B192" s="18" t="s">
        <v>37</v>
      </c>
      <c r="C192" s="13">
        <v>0.36514837167500003</v>
      </c>
      <c r="D192" s="9">
        <v>8</v>
      </c>
      <c r="E192" s="10">
        <v>4</v>
      </c>
      <c r="F192" s="11">
        <v>1</v>
      </c>
      <c r="G192" s="12">
        <v>0</v>
      </c>
      <c r="H192" s="9">
        <v>1.2007000000000001</v>
      </c>
      <c r="I192" s="14">
        <v>3.47</v>
      </c>
      <c r="J192" s="8">
        <f t="shared" si="488"/>
        <v>11999.997402852263</v>
      </c>
      <c r="K192" s="8">
        <f t="shared" si="489"/>
        <v>-11999.997402852263</v>
      </c>
      <c r="L192" s="8">
        <f t="shared" si="490"/>
        <v>-3999.9974028522615</v>
      </c>
      <c r="M192" s="8">
        <f t="shared" si="491"/>
        <v>3999.9974028522615</v>
      </c>
      <c r="O192" s="14">
        <v>0.03</v>
      </c>
      <c r="P192" s="10">
        <v>3.2000000000000001E-2</v>
      </c>
      <c r="Q192" s="7">
        <f t="shared" si="439"/>
        <v>196.34954084936206</v>
      </c>
      <c r="R192" s="15">
        <f t="shared" si="479"/>
        <v>3.58763145398918</v>
      </c>
      <c r="S192" s="5">
        <f t="shared" si="480"/>
        <v>6.1257422745431001E-17</v>
      </c>
      <c r="T192" s="16">
        <f t="shared" si="481"/>
        <v>15.999994805704523</v>
      </c>
      <c r="U192" s="16">
        <f t="shared" si="482"/>
        <v>-15.999994805704523</v>
      </c>
      <c r="V192" s="5">
        <f t="shared" si="483"/>
        <v>5.099487660508142E-7</v>
      </c>
      <c r="W192" s="5">
        <f t="shared" si="484"/>
        <v>5.099487660508142E-7</v>
      </c>
      <c r="X192" s="17">
        <f t="shared" si="485"/>
        <v>1.2936576777957763E-6</v>
      </c>
      <c r="Y192" s="17">
        <f t="shared" si="486"/>
        <v>1.2936576777957763E-6</v>
      </c>
      <c r="Z192" s="6">
        <f t="shared" si="487"/>
        <v>1.8295082330068706E-6</v>
      </c>
      <c r="AD192">
        <v>1</v>
      </c>
    </row>
    <row r="193" spans="1:30" x14ac:dyDescent="0.25">
      <c r="A193" s="1">
        <f>SUM($AD$4:AD193)</f>
        <v>190</v>
      </c>
      <c r="B193" s="18" t="s">
        <v>37</v>
      </c>
      <c r="C193" s="13">
        <v>1.6371706865470641</v>
      </c>
      <c r="D193" s="9">
        <v>8</v>
      </c>
      <c r="E193" s="10">
        <v>4</v>
      </c>
      <c r="F193" s="11">
        <v>1</v>
      </c>
      <c r="G193" s="12">
        <v>0</v>
      </c>
      <c r="H193" s="9">
        <v>1.2007000000000001</v>
      </c>
      <c r="I193" s="14">
        <v>3.47</v>
      </c>
      <c r="J193" s="8">
        <f t="shared" si="488"/>
        <v>9732.1725111146279</v>
      </c>
      <c r="K193" s="8">
        <f t="shared" si="489"/>
        <v>-9732.1725111146279</v>
      </c>
      <c r="L193" s="8">
        <f t="shared" si="490"/>
        <v>-1732.1725111146282</v>
      </c>
      <c r="M193" s="8">
        <f t="shared" si="491"/>
        <v>1732.1725111146282</v>
      </c>
      <c r="O193" s="14">
        <v>0.03</v>
      </c>
      <c r="P193" s="10">
        <v>3.2000000000000001E-2</v>
      </c>
      <c r="Q193" s="7">
        <f t="shared" si="439"/>
        <v>196.34954084936206</v>
      </c>
      <c r="R193" s="15">
        <f t="shared" si="479"/>
        <v>3.58763145398918</v>
      </c>
      <c r="S193" s="5">
        <f t="shared" si="480"/>
        <v>6.1257422745431001E-17</v>
      </c>
      <c r="T193" s="16">
        <f t="shared" si="481"/>
        <v>11.464345022229256</v>
      </c>
      <c r="U193" s="16">
        <f t="shared" si="482"/>
        <v>-11.464345022229256</v>
      </c>
      <c r="V193" s="5">
        <f t="shared" si="483"/>
        <v>0.4307168090984006</v>
      </c>
      <c r="W193" s="5">
        <f t="shared" si="484"/>
        <v>0.4307168090984006</v>
      </c>
      <c r="X193" s="17">
        <f t="shared" si="485"/>
        <v>1.0926589966301068</v>
      </c>
      <c r="Y193" s="17">
        <f t="shared" si="486"/>
        <v>1.0926589966301068</v>
      </c>
      <c r="Z193" s="6">
        <f t="shared" si="487"/>
        <v>1.545253172083275</v>
      </c>
      <c r="AD193">
        <v>1</v>
      </c>
    </row>
    <row r="194" spans="1:30" x14ac:dyDescent="0.25">
      <c r="A194" s="1">
        <f>SUM($AD$4:AD194)</f>
        <v>191</v>
      </c>
      <c r="B194" s="18" t="s">
        <v>37</v>
      </c>
      <c r="C194" s="13">
        <v>2.2400463300938731</v>
      </c>
      <c r="D194" s="9">
        <v>8</v>
      </c>
      <c r="E194" s="10">
        <v>4</v>
      </c>
      <c r="F194" s="11">
        <v>1</v>
      </c>
      <c r="G194" s="12">
        <v>0</v>
      </c>
      <c r="H194" s="9">
        <v>1.2007000000000001</v>
      </c>
      <c r="I194" s="14">
        <v>3.47</v>
      </c>
      <c r="J194" s="8">
        <f t="shared" si="488"/>
        <v>8745.1278263116692</v>
      </c>
      <c r="K194" s="8">
        <f t="shared" si="489"/>
        <v>-8745.1278263116692</v>
      </c>
      <c r="L194" s="8">
        <f t="shared" si="490"/>
        <v>-745.12782631166897</v>
      </c>
      <c r="M194" s="8">
        <f t="shared" si="491"/>
        <v>745.12782631166897</v>
      </c>
      <c r="O194" s="14">
        <v>0.03</v>
      </c>
      <c r="P194" s="10">
        <v>3.2000000000000001E-2</v>
      </c>
      <c r="Q194" s="7">
        <f t="shared" si="439"/>
        <v>196.34954084936206</v>
      </c>
      <c r="R194" s="15">
        <f t="shared" si="479"/>
        <v>3.58763145398918</v>
      </c>
      <c r="S194" s="5">
        <f t="shared" si="480"/>
        <v>6.1257422745431001E-17</v>
      </c>
      <c r="T194" s="16">
        <f t="shared" si="481"/>
        <v>9.4902556526233379</v>
      </c>
      <c r="U194" s="16">
        <f t="shared" si="482"/>
        <v>-9.4902556526233379</v>
      </c>
      <c r="V194" s="5">
        <f t="shared" si="483"/>
        <v>0.59646741952528193</v>
      </c>
      <c r="W194" s="5">
        <f t="shared" si="484"/>
        <v>0.59646741952528193</v>
      </c>
      <c r="X194" s="17">
        <f t="shared" si="485"/>
        <v>1.513141531451468</v>
      </c>
      <c r="Y194" s="17">
        <f t="shared" si="486"/>
        <v>1.513141531451468</v>
      </c>
      <c r="Z194" s="6">
        <f t="shared" si="487"/>
        <v>2.1399052755686614</v>
      </c>
      <c r="AD194">
        <v>1</v>
      </c>
    </row>
    <row r="195" spans="1:30" x14ac:dyDescent="0.25">
      <c r="A195" s="1">
        <f>SUM($AD$4:AD195)</f>
        <v>192</v>
      </c>
      <c r="B195" s="18" t="s">
        <v>37</v>
      </c>
      <c r="C195" s="13">
        <v>3.1196285400967421</v>
      </c>
      <c r="D195" s="9">
        <v>8</v>
      </c>
      <c r="E195" s="10">
        <v>4</v>
      </c>
      <c r="F195" s="11">
        <v>1</v>
      </c>
      <c r="G195" s="12">
        <v>0</v>
      </c>
      <c r="H195" s="9">
        <v>1.2007000000000001</v>
      </c>
      <c r="I195" s="14">
        <v>3.47</v>
      </c>
      <c r="J195" s="8">
        <f t="shared" si="488"/>
        <v>6956.803293101586</v>
      </c>
      <c r="K195" s="8">
        <f t="shared" si="489"/>
        <v>-6956.803293101586</v>
      </c>
      <c r="L195" s="8">
        <f t="shared" si="490"/>
        <v>1043.1967068984136</v>
      </c>
      <c r="M195" s="8">
        <f t="shared" si="491"/>
        <v>-1043.1967068984136</v>
      </c>
      <c r="O195" s="14">
        <v>0.03</v>
      </c>
      <c r="P195" s="10">
        <v>3.2000000000000001E-2</v>
      </c>
      <c r="Q195" s="7">
        <f t="shared" si="439"/>
        <v>196.34954084936206</v>
      </c>
      <c r="R195" s="15">
        <f t="shared" si="479"/>
        <v>3.58763145398918</v>
      </c>
      <c r="S195" s="5">
        <f t="shared" si="480"/>
        <v>6.1257422745431001E-17</v>
      </c>
      <c r="T195" s="16">
        <f t="shared" si="481"/>
        <v>5.9136065862031728</v>
      </c>
      <c r="U195" s="16">
        <f t="shared" si="482"/>
        <v>-5.9136065862031728</v>
      </c>
      <c r="V195" s="5">
        <f t="shared" si="483"/>
        <v>0.83615180291601543</v>
      </c>
      <c r="W195" s="5">
        <f t="shared" si="484"/>
        <v>0.83615180291601543</v>
      </c>
      <c r="X195" s="17">
        <f t="shared" si="485"/>
        <v>2.1211821101598627</v>
      </c>
      <c r="Y195" s="17">
        <f t="shared" si="486"/>
        <v>2.1211821101598627</v>
      </c>
      <c r="Z195" s="6">
        <f t="shared" si="487"/>
        <v>2.9998045084512586</v>
      </c>
      <c r="AD195">
        <v>1</v>
      </c>
    </row>
    <row r="196" spans="1:30" x14ac:dyDescent="0.25">
      <c r="A196" s="1">
        <f>SUM($AD$4:AD196)</f>
        <v>193</v>
      </c>
      <c r="B196" s="18" t="s">
        <v>37</v>
      </c>
      <c r="C196" s="13">
        <v>3.47</v>
      </c>
      <c r="D196" s="9">
        <v>8</v>
      </c>
      <c r="E196" s="10">
        <v>4</v>
      </c>
      <c r="F196" s="11">
        <v>1</v>
      </c>
      <c r="G196" s="12">
        <v>0</v>
      </c>
      <c r="H196" s="9">
        <v>1.2007000000000001</v>
      </c>
      <c r="I196" s="14">
        <v>3.47</v>
      </c>
      <c r="J196" s="8">
        <f t="shared" si="488"/>
        <v>5898.8192811913332</v>
      </c>
      <c r="K196" s="8">
        <f t="shared" si="489"/>
        <v>-5898.8192811913332</v>
      </c>
      <c r="L196" s="8">
        <f t="shared" si="490"/>
        <v>2101.1807188086673</v>
      </c>
      <c r="M196" s="8">
        <f t="shared" si="491"/>
        <v>-2101.1807188086673</v>
      </c>
      <c r="O196" s="14">
        <v>0.03</v>
      </c>
      <c r="P196" s="10">
        <v>3.2000000000000001E-2</v>
      </c>
      <c r="Q196" s="7">
        <f t="shared" si="439"/>
        <v>196.34954084936206</v>
      </c>
      <c r="R196" s="15">
        <f t="shared" si="479"/>
        <v>3.58763145398918</v>
      </c>
      <c r="S196" s="5">
        <f t="shared" si="480"/>
        <v>6.1257422745431001E-17</v>
      </c>
      <c r="T196" s="16">
        <f t="shared" si="481"/>
        <v>3.7976385623826658</v>
      </c>
      <c r="U196" s="16">
        <f t="shared" si="482"/>
        <v>-3.7976385623826658</v>
      </c>
      <c r="V196" s="5">
        <f t="shared" si="483"/>
        <v>0.93129940623973395</v>
      </c>
      <c r="W196" s="5">
        <f t="shared" si="484"/>
        <v>0.93129940623973395</v>
      </c>
      <c r="X196" s="17">
        <f t="shared" si="485"/>
        <v>2.362556216262377</v>
      </c>
      <c r="Y196" s="17">
        <f t="shared" si="486"/>
        <v>2.362556216262377</v>
      </c>
      <c r="Z196" s="6">
        <f t="shared" si="487"/>
        <v>3.3411590429071167</v>
      </c>
      <c r="AD196">
        <v>1</v>
      </c>
    </row>
    <row r="197" spans="1:30" x14ac:dyDescent="0.25">
      <c r="A197" s="1">
        <f>SUM($AD$4:AD197)</f>
        <v>194</v>
      </c>
      <c r="B197" s="18" t="s">
        <v>37</v>
      </c>
      <c r="C197" s="13">
        <v>3.7232386544999998</v>
      </c>
      <c r="D197" s="9">
        <v>8</v>
      </c>
      <c r="E197" s="10">
        <v>4</v>
      </c>
      <c r="F197" s="11">
        <v>1</v>
      </c>
      <c r="G197" s="12">
        <v>0</v>
      </c>
      <c r="H197" s="9">
        <v>1.2007000000000001</v>
      </c>
      <c r="I197" s="14">
        <v>3.47</v>
      </c>
      <c r="J197" s="8">
        <f t="shared" si="488"/>
        <v>4000.0489137305763</v>
      </c>
      <c r="K197" s="8">
        <f t="shared" si="489"/>
        <v>-4000.0489137305763</v>
      </c>
      <c r="L197" s="8">
        <f t="shared" si="490"/>
        <v>3999.9510862694242</v>
      </c>
      <c r="M197" s="8">
        <f t="shared" si="491"/>
        <v>-3999.9510862694242</v>
      </c>
      <c r="O197" s="14">
        <v>0.03</v>
      </c>
      <c r="P197" s="10">
        <v>3.2000000000000001E-2</v>
      </c>
      <c r="Q197" s="7">
        <f t="shared" si="439"/>
        <v>196.34954084936206</v>
      </c>
      <c r="R197" s="15">
        <f t="shared" si="479"/>
        <v>3.58763145398918</v>
      </c>
      <c r="S197" s="5">
        <f t="shared" si="480"/>
        <v>6.1257422745431001E-17</v>
      </c>
      <c r="T197" s="16">
        <f t="shared" si="481"/>
        <v>9.7827461151636148E-5</v>
      </c>
      <c r="U197" s="16">
        <f t="shared" si="482"/>
        <v>-9.7827461151636148E-5</v>
      </c>
      <c r="V197" s="5">
        <f t="shared" si="483"/>
        <v>0.99999999995387978</v>
      </c>
      <c r="W197" s="5">
        <f t="shared" si="484"/>
        <v>0.99999999995387978</v>
      </c>
      <c r="X197" s="17">
        <f t="shared" si="485"/>
        <v>2.5368385293969027</v>
      </c>
      <c r="Y197" s="17">
        <f t="shared" si="486"/>
        <v>2.5368385293969027</v>
      </c>
      <c r="Z197" s="6">
        <f t="shared" si="487"/>
        <v>3.5876314538237177</v>
      </c>
      <c r="AD197">
        <v>1</v>
      </c>
    </row>
    <row r="198" spans="1:30" x14ac:dyDescent="0.25">
      <c r="A198" s="1">
        <f>SUM($AD$4:AD198)</f>
        <v>195</v>
      </c>
      <c r="B198" s="18" t="s">
        <v>37</v>
      </c>
      <c r="C198" s="13">
        <v>0.36514837167500003</v>
      </c>
      <c r="D198" s="9">
        <v>16</v>
      </c>
      <c r="E198" s="10">
        <v>4</v>
      </c>
      <c r="F198" s="11">
        <v>1</v>
      </c>
      <c r="G198" s="12">
        <v>0</v>
      </c>
      <c r="H198" s="9">
        <v>1.2007000000000001</v>
      </c>
      <c r="I198" s="14">
        <v>3.47</v>
      </c>
      <c r="J198" s="8">
        <f t="shared" si="488"/>
        <v>15999.997402852263</v>
      </c>
      <c r="K198" s="8">
        <f t="shared" si="489"/>
        <v>-15999.997402852263</v>
      </c>
      <c r="L198" s="8">
        <f t="shared" si="490"/>
        <v>2.5971477386477204E-3</v>
      </c>
      <c r="M198" s="8">
        <f t="shared" si="491"/>
        <v>-2.5971477386477204E-3</v>
      </c>
      <c r="O198" s="14">
        <v>0.03</v>
      </c>
      <c r="P198" s="10">
        <v>3.2000000000000001E-2</v>
      </c>
      <c r="Q198" s="7">
        <f t="shared" si="439"/>
        <v>196.34954084936206</v>
      </c>
      <c r="R198" s="15">
        <f t="shared" si="479"/>
        <v>3.58763145398918</v>
      </c>
      <c r="S198" s="5">
        <f t="shared" si="480"/>
        <v>-1</v>
      </c>
      <c r="T198" s="16">
        <f t="shared" si="481"/>
        <v>15.999994805704523</v>
      </c>
      <c r="U198" s="16">
        <f t="shared" si="482"/>
        <v>-15.999994805704523</v>
      </c>
      <c r="V198" s="5">
        <f t="shared" si="483"/>
        <v>5.099487660508142E-7</v>
      </c>
      <c r="W198" s="5">
        <f t="shared" si="484"/>
        <v>5.099487660508142E-7</v>
      </c>
      <c r="X198" s="17">
        <f t="shared" si="485"/>
        <v>1.8295082330068706E-6</v>
      </c>
      <c r="Y198" s="17">
        <f t="shared" si="486"/>
        <v>0</v>
      </c>
      <c r="Z198" s="6">
        <f t="shared" si="487"/>
        <v>1.8295082330068706E-6</v>
      </c>
      <c r="AD198">
        <v>1</v>
      </c>
    </row>
    <row r="199" spans="1:30" x14ac:dyDescent="0.25">
      <c r="A199" s="1">
        <f>SUM($AD$4:AD199)</f>
        <v>196</v>
      </c>
      <c r="B199" s="18" t="s">
        <v>37</v>
      </c>
      <c r="C199" s="13">
        <v>1.6371706865470641</v>
      </c>
      <c r="D199" s="9">
        <v>16</v>
      </c>
      <c r="E199" s="10">
        <v>4</v>
      </c>
      <c r="F199" s="11">
        <v>1</v>
      </c>
      <c r="G199" s="12">
        <v>0</v>
      </c>
      <c r="H199" s="9">
        <v>1.2007000000000001</v>
      </c>
      <c r="I199" s="14">
        <v>3.47</v>
      </c>
      <c r="J199" s="8">
        <f t="shared" si="488"/>
        <v>13732.172511114628</v>
      </c>
      <c r="K199" s="8">
        <f t="shared" si="489"/>
        <v>-13732.172511114628</v>
      </c>
      <c r="L199" s="8">
        <f t="shared" si="490"/>
        <v>2267.8274888853716</v>
      </c>
      <c r="M199" s="8">
        <f t="shared" si="491"/>
        <v>-2267.8274888853716</v>
      </c>
      <c r="O199" s="14">
        <v>0.03</v>
      </c>
      <c r="P199" s="10">
        <v>3.2000000000000001E-2</v>
      </c>
      <c r="Q199" s="7">
        <f t="shared" si="439"/>
        <v>196.34954084936206</v>
      </c>
      <c r="R199" s="15">
        <f t="shared" si="479"/>
        <v>3.58763145398918</v>
      </c>
      <c r="S199" s="5">
        <f t="shared" si="480"/>
        <v>-1</v>
      </c>
      <c r="T199" s="16">
        <f t="shared" si="481"/>
        <v>11.464345022229256</v>
      </c>
      <c r="U199" s="16">
        <f t="shared" si="482"/>
        <v>-11.464345022229256</v>
      </c>
      <c r="V199" s="5">
        <f t="shared" si="483"/>
        <v>0.4307168090984006</v>
      </c>
      <c r="W199" s="5">
        <f t="shared" si="484"/>
        <v>0.4307168090984006</v>
      </c>
      <c r="X199" s="17">
        <f t="shared" si="485"/>
        <v>1.545253172083275</v>
      </c>
      <c r="Y199" s="17">
        <f t="shared" si="486"/>
        <v>0</v>
      </c>
      <c r="Z199" s="6">
        <f t="shared" si="487"/>
        <v>1.545253172083275</v>
      </c>
      <c r="AD199">
        <v>1</v>
      </c>
    </row>
    <row r="200" spans="1:30" x14ac:dyDescent="0.25">
      <c r="A200" s="1">
        <f>SUM($AD$4:AD200)</f>
        <v>197</v>
      </c>
      <c r="B200" s="18" t="s">
        <v>37</v>
      </c>
      <c r="C200" s="13">
        <v>2.2400463300938731</v>
      </c>
      <c r="D200" s="9">
        <v>16</v>
      </c>
      <c r="E200" s="10">
        <v>4</v>
      </c>
      <c r="F200" s="11">
        <v>1</v>
      </c>
      <c r="G200" s="12">
        <v>0</v>
      </c>
      <c r="H200" s="9">
        <v>1.2007000000000001</v>
      </c>
      <c r="I200" s="14">
        <v>3.47</v>
      </c>
      <c r="J200" s="8">
        <f t="shared" si="488"/>
        <v>12745.127826311669</v>
      </c>
      <c r="K200" s="8">
        <f t="shared" si="489"/>
        <v>-12745.127826311669</v>
      </c>
      <c r="L200" s="8">
        <f t="shared" si="490"/>
        <v>3254.8721736883313</v>
      </c>
      <c r="M200" s="8">
        <f t="shared" si="491"/>
        <v>-3254.8721736883313</v>
      </c>
      <c r="O200" s="14">
        <v>0.03</v>
      </c>
      <c r="P200" s="10">
        <v>3.2000000000000001E-2</v>
      </c>
      <c r="Q200" s="7">
        <f t="shared" si="439"/>
        <v>196.34954084936206</v>
      </c>
      <c r="R200" s="15">
        <f t="shared" si="479"/>
        <v>3.58763145398918</v>
      </c>
      <c r="S200" s="5">
        <f t="shared" si="480"/>
        <v>-1</v>
      </c>
      <c r="T200" s="16">
        <f t="shared" si="481"/>
        <v>9.4902556526233379</v>
      </c>
      <c r="U200" s="16">
        <f t="shared" si="482"/>
        <v>-9.4902556526233379</v>
      </c>
      <c r="V200" s="5">
        <f t="shared" si="483"/>
        <v>0.59646741952528193</v>
      </c>
      <c r="W200" s="5">
        <f t="shared" si="484"/>
        <v>0.59646741952528193</v>
      </c>
      <c r="X200" s="17">
        <f t="shared" si="485"/>
        <v>2.1399052755686614</v>
      </c>
      <c r="Y200" s="17">
        <f t="shared" si="486"/>
        <v>0</v>
      </c>
      <c r="Z200" s="6">
        <f t="shared" si="487"/>
        <v>2.1399052755686614</v>
      </c>
      <c r="AD200">
        <v>1</v>
      </c>
    </row>
    <row r="201" spans="1:30" x14ac:dyDescent="0.25">
      <c r="A201" s="1">
        <f>SUM($AD$4:AD201)</f>
        <v>198</v>
      </c>
      <c r="B201" s="18" t="s">
        <v>37</v>
      </c>
      <c r="C201" s="13">
        <v>3.1196285400967421</v>
      </c>
      <c r="D201" s="9">
        <v>16</v>
      </c>
      <c r="E201" s="10">
        <v>4</v>
      </c>
      <c r="F201" s="11">
        <v>1</v>
      </c>
      <c r="G201" s="12">
        <v>0</v>
      </c>
      <c r="H201" s="9">
        <v>1.2007000000000001</v>
      </c>
      <c r="I201" s="14">
        <v>3.47</v>
      </c>
      <c r="J201" s="8">
        <f t="shared" si="488"/>
        <v>10956.803293101586</v>
      </c>
      <c r="K201" s="8">
        <f t="shared" si="489"/>
        <v>-10956.803293101586</v>
      </c>
      <c r="L201" s="8">
        <f t="shared" si="490"/>
        <v>5043.196706898414</v>
      </c>
      <c r="M201" s="8">
        <f t="shared" si="491"/>
        <v>-5043.196706898414</v>
      </c>
      <c r="O201" s="14">
        <v>0.03</v>
      </c>
      <c r="P201" s="10">
        <v>3.2000000000000001E-2</v>
      </c>
      <c r="Q201" s="7">
        <f t="shared" si="439"/>
        <v>196.34954084936206</v>
      </c>
      <c r="R201" s="15">
        <f t="shared" si="479"/>
        <v>3.58763145398918</v>
      </c>
      <c r="S201" s="5">
        <f t="shared" si="480"/>
        <v>-1</v>
      </c>
      <c r="T201" s="16">
        <f t="shared" si="481"/>
        <v>5.9136065862031728</v>
      </c>
      <c r="U201" s="16">
        <f t="shared" si="482"/>
        <v>-5.9136065862031728</v>
      </c>
      <c r="V201" s="5">
        <f t="shared" si="483"/>
        <v>0.83615180291601543</v>
      </c>
      <c r="W201" s="5">
        <f t="shared" si="484"/>
        <v>0.83615180291601543</v>
      </c>
      <c r="X201" s="17">
        <f t="shared" si="485"/>
        <v>2.9998045084512586</v>
      </c>
      <c r="Y201" s="17">
        <f t="shared" si="486"/>
        <v>0</v>
      </c>
      <c r="Z201" s="6">
        <f t="shared" si="487"/>
        <v>2.9998045084512586</v>
      </c>
      <c r="AD201">
        <v>1</v>
      </c>
    </row>
    <row r="202" spans="1:30" x14ac:dyDescent="0.25">
      <c r="A202" s="1">
        <f>SUM($AD$4:AD202)</f>
        <v>199</v>
      </c>
      <c r="B202" s="18" t="s">
        <v>37</v>
      </c>
      <c r="C202" s="13">
        <v>3.47</v>
      </c>
      <c r="D202" s="9">
        <v>16</v>
      </c>
      <c r="E202" s="10">
        <v>4</v>
      </c>
      <c r="F202" s="11">
        <v>1</v>
      </c>
      <c r="G202" s="12">
        <v>0</v>
      </c>
      <c r="H202" s="9">
        <v>1.2007000000000001</v>
      </c>
      <c r="I202" s="14">
        <v>3.47</v>
      </c>
      <c r="J202" s="8">
        <f t="shared" si="488"/>
        <v>9898.8192811913323</v>
      </c>
      <c r="K202" s="8">
        <f t="shared" si="489"/>
        <v>-9898.8192811913323</v>
      </c>
      <c r="L202" s="8">
        <f t="shared" si="490"/>
        <v>6101.1807188086668</v>
      </c>
      <c r="M202" s="8">
        <f t="shared" si="491"/>
        <v>-6101.1807188086668</v>
      </c>
      <c r="O202" s="14">
        <v>0.03</v>
      </c>
      <c r="P202" s="10">
        <v>3.2000000000000001E-2</v>
      </c>
      <c r="Q202" s="7">
        <f t="shared" si="439"/>
        <v>196.34954084936206</v>
      </c>
      <c r="R202" s="15">
        <f t="shared" si="479"/>
        <v>3.58763145398918</v>
      </c>
      <c r="S202" s="5">
        <f t="shared" si="480"/>
        <v>-1</v>
      </c>
      <c r="T202" s="16">
        <f t="shared" si="481"/>
        <v>3.7976385623826658</v>
      </c>
      <c r="U202" s="16">
        <f t="shared" si="482"/>
        <v>-3.7976385623826658</v>
      </c>
      <c r="V202" s="5">
        <f t="shared" si="483"/>
        <v>0.93129940623973395</v>
      </c>
      <c r="W202" s="5">
        <f t="shared" si="484"/>
        <v>0.93129940623973395</v>
      </c>
      <c r="X202" s="17">
        <f t="shared" si="485"/>
        <v>3.3411590429071167</v>
      </c>
      <c r="Y202" s="17">
        <f t="shared" si="486"/>
        <v>0</v>
      </c>
      <c r="Z202" s="6">
        <f t="shared" si="487"/>
        <v>3.3411590429071167</v>
      </c>
      <c r="AD202">
        <v>1</v>
      </c>
    </row>
    <row r="203" spans="1:30" x14ac:dyDescent="0.25">
      <c r="A203" s="1">
        <f>SUM($AD$4:AD203)</f>
        <v>200</v>
      </c>
      <c r="B203" s="18" t="s">
        <v>37</v>
      </c>
      <c r="C203" s="13">
        <v>3.7232386544999998</v>
      </c>
      <c r="D203" s="9">
        <v>16</v>
      </c>
      <c r="E203" s="10">
        <v>4</v>
      </c>
      <c r="F203" s="11">
        <v>1</v>
      </c>
      <c r="G203" s="12">
        <v>0</v>
      </c>
      <c r="H203" s="9">
        <v>1.2007000000000001</v>
      </c>
      <c r="I203" s="14">
        <v>3.47</v>
      </c>
      <c r="J203" s="8">
        <f t="shared" si="488"/>
        <v>8000.0489137305749</v>
      </c>
      <c r="K203" s="8">
        <f t="shared" si="489"/>
        <v>-8000.0489137305749</v>
      </c>
      <c r="L203" s="8">
        <f t="shared" si="490"/>
        <v>7999.9510862694242</v>
      </c>
      <c r="M203" s="8">
        <f t="shared" si="491"/>
        <v>-7999.9510862694242</v>
      </c>
      <c r="O203" s="14">
        <v>0.03</v>
      </c>
      <c r="P203" s="10">
        <v>3.2000000000000001E-2</v>
      </c>
      <c r="Q203" s="7">
        <f t="shared" si="439"/>
        <v>196.34954084936206</v>
      </c>
      <c r="R203" s="15">
        <f t="shared" si="479"/>
        <v>3.58763145398918</v>
      </c>
      <c r="S203" s="5">
        <f t="shared" si="480"/>
        <v>-1</v>
      </c>
      <c r="T203" s="16">
        <f t="shared" si="481"/>
        <v>9.7827461151636148E-5</v>
      </c>
      <c r="U203" s="16">
        <f t="shared" si="482"/>
        <v>-9.7827461151636148E-5</v>
      </c>
      <c r="V203" s="5">
        <f t="shared" si="483"/>
        <v>0.99999999995387978</v>
      </c>
      <c r="W203" s="5">
        <f t="shared" si="484"/>
        <v>0.99999999995387978</v>
      </c>
      <c r="X203" s="17">
        <f t="shared" si="485"/>
        <v>3.5876314538237177</v>
      </c>
      <c r="Y203" s="17">
        <f t="shared" si="486"/>
        <v>0</v>
      </c>
      <c r="Z203" s="6">
        <f t="shared" si="487"/>
        <v>3.5876314538237177</v>
      </c>
      <c r="AD203">
        <v>1</v>
      </c>
    </row>
    <row r="204" spans="1:30" x14ac:dyDescent="0.25">
      <c r="A204" s="1">
        <f>SUM($AD$4:AD204)</f>
        <v>201</v>
      </c>
      <c r="B204" s="18" t="s">
        <v>37</v>
      </c>
      <c r="C204" s="13">
        <v>0.36514837167500003</v>
      </c>
      <c r="D204" s="9">
        <v>-16</v>
      </c>
      <c r="E204" s="10">
        <v>2</v>
      </c>
      <c r="F204" s="11">
        <v>1</v>
      </c>
      <c r="G204" s="12">
        <v>0</v>
      </c>
      <c r="H204" s="9">
        <v>1.2007000000000001</v>
      </c>
      <c r="I204" s="14">
        <v>3.47</v>
      </c>
      <c r="J204" s="8">
        <f t="shared" si="488"/>
        <v>-15999.997402852263</v>
      </c>
      <c r="K204" s="8">
        <f t="shared" si="489"/>
        <v>15999.997402852263</v>
      </c>
      <c r="L204" s="8">
        <f t="shared" si="490"/>
        <v>-2.5971477386477204E-3</v>
      </c>
      <c r="M204" s="8">
        <f t="shared" si="491"/>
        <v>2.5971477386477204E-3</v>
      </c>
      <c r="O204" s="14">
        <v>0.03</v>
      </c>
      <c r="P204" s="10">
        <v>3.2000000000000001E-2</v>
      </c>
      <c r="Q204" s="7">
        <f t="shared" ref="Q204:Q233" si="492">2*PI()/P204</f>
        <v>196.34954084936206</v>
      </c>
      <c r="R204" s="15">
        <f t="shared" si="479"/>
        <v>3.58763145398918</v>
      </c>
      <c r="S204" s="5">
        <f t="shared" si="480"/>
        <v>-1</v>
      </c>
      <c r="T204" s="16">
        <f t="shared" si="481"/>
        <v>-15.999994805704523</v>
      </c>
      <c r="U204" s="16">
        <f t="shared" si="482"/>
        <v>15.999994805704523</v>
      </c>
      <c r="V204" s="5">
        <f t="shared" si="483"/>
        <v>5.099487660508142E-7</v>
      </c>
      <c r="W204" s="5">
        <f t="shared" si="484"/>
        <v>5.099487660508142E-7</v>
      </c>
      <c r="X204" s="17">
        <f t="shared" si="485"/>
        <v>1.8295082330068706E-6</v>
      </c>
      <c r="Y204" s="17">
        <f t="shared" si="486"/>
        <v>0</v>
      </c>
      <c r="Z204" s="6">
        <f t="shared" si="487"/>
        <v>1.8295082330068706E-6</v>
      </c>
      <c r="AD204">
        <v>1</v>
      </c>
    </row>
    <row r="205" spans="1:30" x14ac:dyDescent="0.25">
      <c r="A205" s="1">
        <f>SUM($AD$4:AD205)</f>
        <v>202</v>
      </c>
      <c r="B205" s="18" t="s">
        <v>37</v>
      </c>
      <c r="C205" s="13">
        <v>1.6371706865470641</v>
      </c>
      <c r="D205" s="9">
        <v>-16</v>
      </c>
      <c r="E205" s="10">
        <v>2</v>
      </c>
      <c r="F205" s="11">
        <v>1</v>
      </c>
      <c r="G205" s="12">
        <v>0</v>
      </c>
      <c r="H205" s="9">
        <v>1.2007000000000001</v>
      </c>
      <c r="I205" s="14">
        <v>3.47</v>
      </c>
      <c r="J205" s="8">
        <f t="shared" si="488"/>
        <v>-13732.172511114628</v>
      </c>
      <c r="K205" s="8">
        <f t="shared" si="489"/>
        <v>13732.172511114628</v>
      </c>
      <c r="L205" s="8">
        <f t="shared" si="490"/>
        <v>-2267.8274888853716</v>
      </c>
      <c r="M205" s="8">
        <f t="shared" si="491"/>
        <v>2267.8274888853716</v>
      </c>
      <c r="O205" s="14">
        <v>0.03</v>
      </c>
      <c r="P205" s="10">
        <v>3.2000000000000001E-2</v>
      </c>
      <c r="Q205" s="7">
        <f t="shared" si="492"/>
        <v>196.34954084936206</v>
      </c>
      <c r="R205" s="15">
        <f t="shared" si="479"/>
        <v>3.58763145398918</v>
      </c>
      <c r="S205" s="5">
        <f t="shared" si="480"/>
        <v>-1</v>
      </c>
      <c r="T205" s="16">
        <f t="shared" si="481"/>
        <v>-11.464345022229256</v>
      </c>
      <c r="U205" s="16">
        <f t="shared" si="482"/>
        <v>11.464345022229256</v>
      </c>
      <c r="V205" s="5">
        <f t="shared" si="483"/>
        <v>0.4307168090984006</v>
      </c>
      <c r="W205" s="5">
        <f t="shared" si="484"/>
        <v>0.4307168090984006</v>
      </c>
      <c r="X205" s="17">
        <f t="shared" si="485"/>
        <v>1.545253172083275</v>
      </c>
      <c r="Y205" s="17">
        <f t="shared" si="486"/>
        <v>0</v>
      </c>
      <c r="Z205" s="6">
        <f t="shared" si="487"/>
        <v>1.545253172083275</v>
      </c>
      <c r="AD205">
        <v>1</v>
      </c>
    </row>
    <row r="206" spans="1:30" x14ac:dyDescent="0.25">
      <c r="A206" s="1">
        <f>SUM($AD$4:AD206)</f>
        <v>203</v>
      </c>
      <c r="B206" s="18" t="s">
        <v>37</v>
      </c>
      <c r="C206" s="13">
        <v>2.2400463300938731</v>
      </c>
      <c r="D206" s="9">
        <v>-16</v>
      </c>
      <c r="E206" s="10">
        <v>2</v>
      </c>
      <c r="F206" s="11">
        <v>1</v>
      </c>
      <c r="G206" s="12">
        <v>0</v>
      </c>
      <c r="H206" s="9">
        <v>1.2007000000000001</v>
      </c>
      <c r="I206" s="14">
        <v>3.47</v>
      </c>
      <c r="J206" s="8">
        <f t="shared" si="488"/>
        <v>-12745.127826311669</v>
      </c>
      <c r="K206" s="8">
        <f t="shared" si="489"/>
        <v>12745.127826311669</v>
      </c>
      <c r="L206" s="8">
        <f t="shared" si="490"/>
        <v>-3254.8721736883313</v>
      </c>
      <c r="M206" s="8">
        <f t="shared" si="491"/>
        <v>3254.8721736883313</v>
      </c>
      <c r="O206" s="14">
        <v>0.03</v>
      </c>
      <c r="P206" s="10">
        <v>3.2000000000000001E-2</v>
      </c>
      <c r="Q206" s="7">
        <f t="shared" si="492"/>
        <v>196.34954084936206</v>
      </c>
      <c r="R206" s="15">
        <f t="shared" si="479"/>
        <v>3.58763145398918</v>
      </c>
      <c r="S206" s="5">
        <f t="shared" si="480"/>
        <v>-1</v>
      </c>
      <c r="T206" s="16">
        <f t="shared" si="481"/>
        <v>-9.4902556526233379</v>
      </c>
      <c r="U206" s="16">
        <f t="shared" si="482"/>
        <v>9.4902556526233379</v>
      </c>
      <c r="V206" s="5">
        <f t="shared" si="483"/>
        <v>0.59646741952528193</v>
      </c>
      <c r="W206" s="5">
        <f t="shared" si="484"/>
        <v>0.59646741952528193</v>
      </c>
      <c r="X206" s="17">
        <f t="shared" si="485"/>
        <v>2.1399052755686614</v>
      </c>
      <c r="Y206" s="17">
        <f t="shared" si="486"/>
        <v>0</v>
      </c>
      <c r="Z206" s="6">
        <f t="shared" si="487"/>
        <v>2.1399052755686614</v>
      </c>
      <c r="AD206">
        <v>1</v>
      </c>
    </row>
    <row r="207" spans="1:30" x14ac:dyDescent="0.25">
      <c r="A207" s="1">
        <f>SUM($AD$4:AD207)</f>
        <v>204</v>
      </c>
      <c r="B207" s="18" t="s">
        <v>37</v>
      </c>
      <c r="C207" s="13">
        <v>3.1196285400967421</v>
      </c>
      <c r="D207" s="9">
        <v>-16</v>
      </c>
      <c r="E207" s="10">
        <v>2</v>
      </c>
      <c r="F207" s="11">
        <v>1</v>
      </c>
      <c r="G207" s="12">
        <v>0</v>
      </c>
      <c r="H207" s="9">
        <v>1.2007000000000001</v>
      </c>
      <c r="I207" s="14">
        <v>3.47</v>
      </c>
      <c r="J207" s="8">
        <f t="shared" si="488"/>
        <v>-10956.803293101586</v>
      </c>
      <c r="K207" s="8">
        <f t="shared" si="489"/>
        <v>10956.803293101586</v>
      </c>
      <c r="L207" s="8">
        <f t="shared" si="490"/>
        <v>-5043.196706898414</v>
      </c>
      <c r="M207" s="8">
        <f t="shared" si="491"/>
        <v>5043.196706898414</v>
      </c>
      <c r="O207" s="14">
        <v>0.03</v>
      </c>
      <c r="P207" s="10">
        <v>3.2000000000000001E-2</v>
      </c>
      <c r="Q207" s="7">
        <f t="shared" si="492"/>
        <v>196.34954084936206</v>
      </c>
      <c r="R207" s="15">
        <f t="shared" si="479"/>
        <v>3.58763145398918</v>
      </c>
      <c r="S207" s="5">
        <f t="shared" si="480"/>
        <v>-1</v>
      </c>
      <c r="T207" s="16">
        <f t="shared" si="481"/>
        <v>-5.9136065862031728</v>
      </c>
      <c r="U207" s="16">
        <f t="shared" si="482"/>
        <v>5.9136065862031728</v>
      </c>
      <c r="V207" s="5">
        <f t="shared" si="483"/>
        <v>0.83615180291601543</v>
      </c>
      <c r="W207" s="5">
        <f t="shared" si="484"/>
        <v>0.83615180291601543</v>
      </c>
      <c r="X207" s="17">
        <f t="shared" si="485"/>
        <v>2.9998045084512586</v>
      </c>
      <c r="Y207" s="17">
        <f t="shared" si="486"/>
        <v>0</v>
      </c>
      <c r="Z207" s="6">
        <f t="shared" si="487"/>
        <v>2.9998045084512586</v>
      </c>
      <c r="AD207">
        <v>1</v>
      </c>
    </row>
    <row r="208" spans="1:30" x14ac:dyDescent="0.25">
      <c r="A208" s="1">
        <f>SUM($AD$4:AD208)</f>
        <v>205</v>
      </c>
      <c r="B208" s="18" t="s">
        <v>37</v>
      </c>
      <c r="C208" s="13">
        <v>3.47</v>
      </c>
      <c r="D208" s="9">
        <v>-16</v>
      </c>
      <c r="E208" s="10">
        <v>2</v>
      </c>
      <c r="F208" s="11">
        <v>1</v>
      </c>
      <c r="G208" s="12">
        <v>0</v>
      </c>
      <c r="H208" s="9">
        <v>1.2007000000000001</v>
      </c>
      <c r="I208" s="14">
        <v>3.47</v>
      </c>
      <c r="J208" s="8">
        <f t="shared" si="488"/>
        <v>-9898.8192811913323</v>
      </c>
      <c r="K208" s="8">
        <f t="shared" si="489"/>
        <v>9898.8192811913323</v>
      </c>
      <c r="L208" s="8">
        <f t="shared" si="490"/>
        <v>-6101.1807188086668</v>
      </c>
      <c r="M208" s="8">
        <f t="shared" si="491"/>
        <v>6101.1807188086668</v>
      </c>
      <c r="O208" s="14">
        <v>0.03</v>
      </c>
      <c r="P208" s="10">
        <v>3.2000000000000001E-2</v>
      </c>
      <c r="Q208" s="7">
        <f t="shared" si="492"/>
        <v>196.34954084936206</v>
      </c>
      <c r="R208" s="15">
        <f t="shared" si="479"/>
        <v>3.58763145398918</v>
      </c>
      <c r="S208" s="5">
        <f t="shared" si="480"/>
        <v>-1</v>
      </c>
      <c r="T208" s="16">
        <f t="shared" si="481"/>
        <v>-3.7976385623826658</v>
      </c>
      <c r="U208" s="16">
        <f t="shared" si="482"/>
        <v>3.7976385623826658</v>
      </c>
      <c r="V208" s="5">
        <f t="shared" si="483"/>
        <v>0.93129940623973395</v>
      </c>
      <c r="W208" s="5">
        <f t="shared" si="484"/>
        <v>0.93129940623973395</v>
      </c>
      <c r="X208" s="17">
        <f t="shared" si="485"/>
        <v>3.3411590429071167</v>
      </c>
      <c r="Y208" s="17">
        <f t="shared" si="486"/>
        <v>0</v>
      </c>
      <c r="Z208" s="6">
        <f t="shared" si="487"/>
        <v>3.3411590429071167</v>
      </c>
      <c r="AD208">
        <v>1</v>
      </c>
    </row>
    <row r="209" spans="1:30" x14ac:dyDescent="0.25">
      <c r="A209" s="1">
        <f>SUM($AD$4:AD209)</f>
        <v>206</v>
      </c>
      <c r="B209" s="18" t="s">
        <v>37</v>
      </c>
      <c r="C209" s="13">
        <v>3.7232386544999998</v>
      </c>
      <c r="D209" s="9">
        <v>-16</v>
      </c>
      <c r="E209" s="10">
        <v>2</v>
      </c>
      <c r="F209" s="11">
        <v>1</v>
      </c>
      <c r="G209" s="12">
        <v>0</v>
      </c>
      <c r="H209" s="9">
        <v>1.2007000000000001</v>
      </c>
      <c r="I209" s="14">
        <v>3.47</v>
      </c>
      <c r="J209" s="8">
        <f t="shared" si="488"/>
        <v>-8000.0489137305749</v>
      </c>
      <c r="K209" s="8">
        <f t="shared" si="489"/>
        <v>8000.0489137305749</v>
      </c>
      <c r="L209" s="8">
        <f t="shared" si="490"/>
        <v>-7999.9510862694242</v>
      </c>
      <c r="M209" s="8">
        <f t="shared" si="491"/>
        <v>7999.9510862694242</v>
      </c>
      <c r="O209" s="14">
        <v>0.03</v>
      </c>
      <c r="P209" s="10">
        <v>3.2000000000000001E-2</v>
      </c>
      <c r="Q209" s="7">
        <f t="shared" si="492"/>
        <v>196.34954084936206</v>
      </c>
      <c r="R209" s="15">
        <f t="shared" si="479"/>
        <v>3.58763145398918</v>
      </c>
      <c r="S209" s="5">
        <f t="shared" si="480"/>
        <v>-1</v>
      </c>
      <c r="T209" s="16">
        <f t="shared" si="481"/>
        <v>-9.7827461151636148E-5</v>
      </c>
      <c r="U209" s="16">
        <f t="shared" si="482"/>
        <v>9.7827461151636148E-5</v>
      </c>
      <c r="V209" s="5">
        <f t="shared" si="483"/>
        <v>0.99999999995387978</v>
      </c>
      <c r="W209" s="5">
        <f t="shared" si="484"/>
        <v>0.99999999995387978</v>
      </c>
      <c r="X209" s="17">
        <f t="shared" si="485"/>
        <v>3.5876314538237177</v>
      </c>
      <c r="Y209" s="17">
        <f t="shared" si="486"/>
        <v>0</v>
      </c>
      <c r="Z209" s="6">
        <f t="shared" si="487"/>
        <v>3.5876314538237177</v>
      </c>
      <c r="AD209">
        <v>1</v>
      </c>
    </row>
    <row r="210" spans="1:30" x14ac:dyDescent="0.25">
      <c r="A210" s="1">
        <f>SUM($AD$4:AD210)</f>
        <v>207</v>
      </c>
      <c r="B210" s="18" t="s">
        <v>37</v>
      </c>
      <c r="C210" s="13">
        <v>0.36514837167500003</v>
      </c>
      <c r="D210" s="9">
        <v>-8</v>
      </c>
      <c r="E210" s="10">
        <v>2</v>
      </c>
      <c r="F210" s="11">
        <v>1</v>
      </c>
      <c r="G210" s="12">
        <v>0</v>
      </c>
      <c r="H210" s="9">
        <v>1.2007000000000001</v>
      </c>
      <c r="I210" s="14">
        <v>3.47</v>
      </c>
      <c r="J210" s="8">
        <f t="shared" si="488"/>
        <v>-11999.997402852263</v>
      </c>
      <c r="K210" s="8">
        <f t="shared" si="489"/>
        <v>11999.997402852263</v>
      </c>
      <c r="L210" s="8">
        <f t="shared" si="490"/>
        <v>3999.9974028522615</v>
      </c>
      <c r="M210" s="8">
        <f t="shared" si="491"/>
        <v>-3999.9974028522615</v>
      </c>
      <c r="O210" s="14">
        <v>0.03</v>
      </c>
      <c r="P210" s="10">
        <v>3.2000000000000001E-2</v>
      </c>
      <c r="Q210" s="7">
        <f t="shared" si="492"/>
        <v>196.34954084936206</v>
      </c>
      <c r="R210" s="15">
        <f t="shared" si="479"/>
        <v>3.58763145398918</v>
      </c>
      <c r="S210" s="5">
        <f t="shared" si="480"/>
        <v>6.1257422745431001E-17</v>
      </c>
      <c r="T210" s="16">
        <f t="shared" si="481"/>
        <v>-15.999994805704523</v>
      </c>
      <c r="U210" s="16">
        <f t="shared" si="482"/>
        <v>15.999994805704523</v>
      </c>
      <c r="V210" s="5">
        <f t="shared" si="483"/>
        <v>5.099487660508142E-7</v>
      </c>
      <c r="W210" s="5">
        <f t="shared" si="484"/>
        <v>5.099487660508142E-7</v>
      </c>
      <c r="X210" s="17">
        <f t="shared" si="485"/>
        <v>1.2936576777957763E-6</v>
      </c>
      <c r="Y210" s="17">
        <f t="shared" si="486"/>
        <v>1.2936576777957763E-6</v>
      </c>
      <c r="Z210" s="6">
        <f t="shared" si="487"/>
        <v>1.8295082330068706E-6</v>
      </c>
      <c r="AD210">
        <v>1</v>
      </c>
    </row>
    <row r="211" spans="1:30" x14ac:dyDescent="0.25">
      <c r="A211" s="1">
        <f>SUM($AD$4:AD211)</f>
        <v>208</v>
      </c>
      <c r="B211" s="18" t="s">
        <v>37</v>
      </c>
      <c r="C211" s="13">
        <v>1.6371706865470641</v>
      </c>
      <c r="D211" s="9">
        <v>-8</v>
      </c>
      <c r="E211" s="10">
        <v>2</v>
      </c>
      <c r="F211" s="11">
        <v>1</v>
      </c>
      <c r="G211" s="12">
        <v>0</v>
      </c>
      <c r="H211" s="9">
        <v>1.2007000000000001</v>
      </c>
      <c r="I211" s="14">
        <v>3.47</v>
      </c>
      <c r="J211" s="8">
        <f t="shared" si="488"/>
        <v>-9732.1725111146279</v>
      </c>
      <c r="K211" s="8">
        <f t="shared" si="489"/>
        <v>9732.1725111146279</v>
      </c>
      <c r="L211" s="8">
        <f t="shared" si="490"/>
        <v>1732.1725111146282</v>
      </c>
      <c r="M211" s="8">
        <f t="shared" si="491"/>
        <v>-1732.1725111146282</v>
      </c>
      <c r="O211" s="14">
        <v>0.03</v>
      </c>
      <c r="P211" s="10">
        <v>3.2000000000000001E-2</v>
      </c>
      <c r="Q211" s="7">
        <f t="shared" si="492"/>
        <v>196.34954084936206</v>
      </c>
      <c r="R211" s="15">
        <f t="shared" si="479"/>
        <v>3.58763145398918</v>
      </c>
      <c r="S211" s="5">
        <f t="shared" si="480"/>
        <v>6.1257422745431001E-17</v>
      </c>
      <c r="T211" s="16">
        <f t="shared" si="481"/>
        <v>-11.464345022229256</v>
      </c>
      <c r="U211" s="16">
        <f t="shared" si="482"/>
        <v>11.464345022229256</v>
      </c>
      <c r="V211" s="5">
        <f t="shared" si="483"/>
        <v>0.4307168090984006</v>
      </c>
      <c r="W211" s="5">
        <f t="shared" si="484"/>
        <v>0.4307168090984006</v>
      </c>
      <c r="X211" s="17">
        <f t="shared" si="485"/>
        <v>1.0926589966301068</v>
      </c>
      <c r="Y211" s="17">
        <f t="shared" si="486"/>
        <v>1.0926589966301068</v>
      </c>
      <c r="Z211" s="6">
        <f t="shared" si="487"/>
        <v>1.545253172083275</v>
      </c>
      <c r="AD211">
        <v>1</v>
      </c>
    </row>
    <row r="212" spans="1:30" x14ac:dyDescent="0.25">
      <c r="A212" s="1">
        <f>SUM($AD$4:AD212)</f>
        <v>209</v>
      </c>
      <c r="B212" s="18" t="s">
        <v>37</v>
      </c>
      <c r="C212" s="13">
        <v>2.2400463300938731</v>
      </c>
      <c r="D212" s="9">
        <v>-8</v>
      </c>
      <c r="E212" s="10">
        <v>2</v>
      </c>
      <c r="F212" s="11">
        <v>1</v>
      </c>
      <c r="G212" s="12">
        <v>0</v>
      </c>
      <c r="H212" s="9">
        <v>1.2007000000000001</v>
      </c>
      <c r="I212" s="14">
        <v>3.47</v>
      </c>
      <c r="J212" s="8">
        <f t="shared" si="488"/>
        <v>-8745.1278263116692</v>
      </c>
      <c r="K212" s="8">
        <f t="shared" si="489"/>
        <v>8745.1278263116692</v>
      </c>
      <c r="L212" s="8">
        <f t="shared" si="490"/>
        <v>745.12782631166897</v>
      </c>
      <c r="M212" s="8">
        <f t="shared" si="491"/>
        <v>-745.12782631166897</v>
      </c>
      <c r="O212" s="14">
        <v>0.03</v>
      </c>
      <c r="P212" s="10">
        <v>3.2000000000000001E-2</v>
      </c>
      <c r="Q212" s="7">
        <f t="shared" si="492"/>
        <v>196.34954084936206</v>
      </c>
      <c r="R212" s="15">
        <f t="shared" si="479"/>
        <v>3.58763145398918</v>
      </c>
      <c r="S212" s="5">
        <f t="shared" si="480"/>
        <v>6.1257422745431001E-17</v>
      </c>
      <c r="T212" s="16">
        <f t="shared" si="481"/>
        <v>-9.4902556526233379</v>
      </c>
      <c r="U212" s="16">
        <f t="shared" si="482"/>
        <v>9.4902556526233379</v>
      </c>
      <c r="V212" s="5">
        <f t="shared" si="483"/>
        <v>0.59646741952528193</v>
      </c>
      <c r="W212" s="5">
        <f t="shared" si="484"/>
        <v>0.59646741952528193</v>
      </c>
      <c r="X212" s="17">
        <f t="shared" si="485"/>
        <v>1.513141531451468</v>
      </c>
      <c r="Y212" s="17">
        <f t="shared" si="486"/>
        <v>1.513141531451468</v>
      </c>
      <c r="Z212" s="6">
        <f t="shared" si="487"/>
        <v>2.1399052755686614</v>
      </c>
      <c r="AD212">
        <v>1</v>
      </c>
    </row>
    <row r="213" spans="1:30" x14ac:dyDescent="0.25">
      <c r="A213" s="1">
        <f>SUM($AD$4:AD213)</f>
        <v>210</v>
      </c>
      <c r="B213" s="18" t="s">
        <v>37</v>
      </c>
      <c r="C213" s="13">
        <v>3.1196285400967421</v>
      </c>
      <c r="D213" s="9">
        <v>-8</v>
      </c>
      <c r="E213" s="10">
        <v>2</v>
      </c>
      <c r="F213" s="11">
        <v>1</v>
      </c>
      <c r="G213" s="12">
        <v>0</v>
      </c>
      <c r="H213" s="9">
        <v>1.2007000000000001</v>
      </c>
      <c r="I213" s="14">
        <v>3.47</v>
      </c>
      <c r="J213" s="8">
        <f t="shared" si="488"/>
        <v>-6956.803293101586</v>
      </c>
      <c r="K213" s="8">
        <f t="shared" si="489"/>
        <v>6956.803293101586</v>
      </c>
      <c r="L213" s="8">
        <f t="shared" si="490"/>
        <v>-1043.1967068984136</v>
      </c>
      <c r="M213" s="8">
        <f t="shared" si="491"/>
        <v>1043.1967068984136</v>
      </c>
      <c r="O213" s="14">
        <v>0.03</v>
      </c>
      <c r="P213" s="10">
        <v>3.2000000000000001E-2</v>
      </c>
      <c r="Q213" s="7">
        <f t="shared" si="492"/>
        <v>196.34954084936206</v>
      </c>
      <c r="R213" s="15">
        <f t="shared" ref="R213:R242" si="493">H213/Q213*299792458/510996</f>
        <v>3.58763145398918</v>
      </c>
      <c r="S213" s="5">
        <f t="shared" ref="S213:S242" si="494">COS(Q213*D213/1000)</f>
        <v>6.1257422745431001E-17</v>
      </c>
      <c r="T213" s="16">
        <f t="shared" ref="T213:T242" si="495">IF(OR(E213=2,E213=3),-1,1)*2000*ACOS(V213)/Q213</f>
        <v>-5.9136065862031728</v>
      </c>
      <c r="U213" s="16">
        <f t="shared" ref="U213:U242" si="496">IF(OR(E213=3,E213=4),-1,1)*2000*ACOS(W213)/Q213</f>
        <v>5.9136065862031728</v>
      </c>
      <c r="V213" s="5">
        <f t="shared" ref="V213:V242" si="497">Z213/R213</f>
        <v>0.83615180291601543</v>
      </c>
      <c r="W213" s="5">
        <f t="shared" ref="W213:W242" si="498">Z213/R213</f>
        <v>0.83615180291601543</v>
      </c>
      <c r="X213" s="17">
        <f t="shared" ref="X213:X242" si="499">Z213*SQRT(1-COS(Q213*D213/1000))/SQRT(2)</f>
        <v>2.1211821101598627</v>
      </c>
      <c r="Y213" s="17">
        <f t="shared" ref="Y213:Y242" si="500">Z213*SQRT(1+COS(Q213*D213/1000))/SQRT(2)</f>
        <v>2.1211821101598627</v>
      </c>
      <c r="Z213" s="6">
        <f t="shared" ref="Z213:Z242" si="501">SQRT(2*(O213/(F213*P213)*(1+C213^2/2)-1))</f>
        <v>2.9998045084512586</v>
      </c>
      <c r="AD213">
        <v>1</v>
      </c>
    </row>
    <row r="214" spans="1:30" x14ac:dyDescent="0.25">
      <c r="A214" s="1">
        <f>SUM($AD$4:AD214)</f>
        <v>211</v>
      </c>
      <c r="B214" s="18" t="s">
        <v>37</v>
      </c>
      <c r="C214" s="13">
        <v>3.47</v>
      </c>
      <c r="D214" s="9">
        <v>-8</v>
      </c>
      <c r="E214" s="10">
        <v>2</v>
      </c>
      <c r="F214" s="11">
        <v>1</v>
      </c>
      <c r="G214" s="12">
        <v>0</v>
      </c>
      <c r="H214" s="9">
        <v>1.2007000000000001</v>
      </c>
      <c r="I214" s="14">
        <v>3.47</v>
      </c>
      <c r="J214" s="8">
        <f t="shared" si="488"/>
        <v>-5898.8192811913332</v>
      </c>
      <c r="K214" s="8">
        <f t="shared" si="489"/>
        <v>5898.8192811913332</v>
      </c>
      <c r="L214" s="8">
        <f t="shared" si="490"/>
        <v>-2101.1807188086673</v>
      </c>
      <c r="M214" s="8">
        <f t="shared" si="491"/>
        <v>2101.1807188086673</v>
      </c>
      <c r="O214" s="14">
        <v>0.03</v>
      </c>
      <c r="P214" s="10">
        <v>3.2000000000000001E-2</v>
      </c>
      <c r="Q214" s="7">
        <f t="shared" si="492"/>
        <v>196.34954084936206</v>
      </c>
      <c r="R214" s="15">
        <f t="shared" si="493"/>
        <v>3.58763145398918</v>
      </c>
      <c r="S214" s="5">
        <f t="shared" si="494"/>
        <v>6.1257422745431001E-17</v>
      </c>
      <c r="T214" s="16">
        <f t="shared" si="495"/>
        <v>-3.7976385623826658</v>
      </c>
      <c r="U214" s="16">
        <f t="shared" si="496"/>
        <v>3.7976385623826658</v>
      </c>
      <c r="V214" s="5">
        <f t="shared" si="497"/>
        <v>0.93129940623973395</v>
      </c>
      <c r="W214" s="5">
        <f t="shared" si="498"/>
        <v>0.93129940623973395</v>
      </c>
      <c r="X214" s="17">
        <f t="shared" si="499"/>
        <v>2.362556216262377</v>
      </c>
      <c r="Y214" s="17">
        <f t="shared" si="500"/>
        <v>2.362556216262377</v>
      </c>
      <c r="Z214" s="6">
        <f t="shared" si="501"/>
        <v>3.3411590429071167</v>
      </c>
      <c r="AD214">
        <v>1</v>
      </c>
    </row>
    <row r="215" spans="1:30" x14ac:dyDescent="0.25">
      <c r="A215" s="1">
        <f>SUM($AD$4:AD215)</f>
        <v>212</v>
      </c>
      <c r="B215" s="18" t="s">
        <v>37</v>
      </c>
      <c r="C215" s="13">
        <v>3.7232386544999998</v>
      </c>
      <c r="D215" s="9">
        <v>-8</v>
      </c>
      <c r="E215" s="10">
        <v>2</v>
      </c>
      <c r="F215" s="11">
        <v>1</v>
      </c>
      <c r="G215" s="12">
        <v>0</v>
      </c>
      <c r="H215" s="9">
        <v>1.2007000000000001</v>
      </c>
      <c r="I215" s="14">
        <v>3.47</v>
      </c>
      <c r="J215" s="8">
        <f t="shared" ref="J215:J244" si="502">1000*(T215/2+D215/2)+G215</f>
        <v>-4000.0489137305763</v>
      </c>
      <c r="K215" s="8">
        <f t="shared" ref="K215:K244" si="503">1000*(U215/2-D215/2)+G215</f>
        <v>4000.0489137305763</v>
      </c>
      <c r="L215" s="8">
        <f t="shared" ref="L215:L244" si="504">1000*(-T215/2+D215/2)+G215</f>
        <v>-3999.9510862694242</v>
      </c>
      <c r="M215" s="8">
        <f t="shared" ref="M215:M244" si="505">1000*(-U215/2-D215/2)+G215</f>
        <v>3999.9510862694242</v>
      </c>
      <c r="O215" s="14">
        <v>0.03</v>
      </c>
      <c r="P215" s="10">
        <v>3.2000000000000001E-2</v>
      </c>
      <c r="Q215" s="7">
        <f t="shared" si="492"/>
        <v>196.34954084936206</v>
      </c>
      <c r="R215" s="15">
        <f t="shared" si="493"/>
        <v>3.58763145398918</v>
      </c>
      <c r="S215" s="5">
        <f t="shared" si="494"/>
        <v>6.1257422745431001E-17</v>
      </c>
      <c r="T215" s="16">
        <f t="shared" si="495"/>
        <v>-9.7827461151636148E-5</v>
      </c>
      <c r="U215" s="16">
        <f t="shared" si="496"/>
        <v>9.7827461151636148E-5</v>
      </c>
      <c r="V215" s="5">
        <f t="shared" si="497"/>
        <v>0.99999999995387978</v>
      </c>
      <c r="W215" s="5">
        <f t="shared" si="498"/>
        <v>0.99999999995387978</v>
      </c>
      <c r="X215" s="17">
        <f t="shared" si="499"/>
        <v>2.5368385293969027</v>
      </c>
      <c r="Y215" s="17">
        <f t="shared" si="500"/>
        <v>2.5368385293969027</v>
      </c>
      <c r="Z215" s="6">
        <f t="shared" si="501"/>
        <v>3.5876314538237177</v>
      </c>
      <c r="AD215">
        <v>1</v>
      </c>
    </row>
    <row r="216" spans="1:30" x14ac:dyDescent="0.25">
      <c r="A216" s="1">
        <f>SUM($AD$4:AD216)</f>
        <v>213</v>
      </c>
      <c r="B216" s="18" t="s">
        <v>37</v>
      </c>
      <c r="C216" s="13">
        <v>0.36514837167500003</v>
      </c>
      <c r="D216" s="9">
        <v>0</v>
      </c>
      <c r="E216" s="10">
        <v>2</v>
      </c>
      <c r="F216" s="11">
        <v>1</v>
      </c>
      <c r="G216" s="12">
        <v>0</v>
      </c>
      <c r="H216" s="9">
        <v>1.2007000000000001</v>
      </c>
      <c r="I216" s="14">
        <v>3.47</v>
      </c>
      <c r="J216" s="8">
        <f t="shared" si="502"/>
        <v>-7999.9974028522611</v>
      </c>
      <c r="K216" s="8">
        <f t="shared" si="503"/>
        <v>7999.9974028522611</v>
      </c>
      <c r="L216" s="8">
        <f t="shared" si="504"/>
        <v>7999.9974028522611</v>
      </c>
      <c r="M216" s="8">
        <f t="shared" si="505"/>
        <v>-7999.9974028522611</v>
      </c>
      <c r="O216" s="14">
        <v>0.03</v>
      </c>
      <c r="P216" s="10">
        <v>3.2000000000000001E-2</v>
      </c>
      <c r="Q216" s="7">
        <f t="shared" si="492"/>
        <v>196.34954084936206</v>
      </c>
      <c r="R216" s="15">
        <f t="shared" si="493"/>
        <v>3.58763145398918</v>
      </c>
      <c r="S216" s="5">
        <f t="shared" si="494"/>
        <v>1</v>
      </c>
      <c r="T216" s="16">
        <f t="shared" si="495"/>
        <v>-15.999994805704523</v>
      </c>
      <c r="U216" s="16">
        <f t="shared" si="496"/>
        <v>15.999994805704523</v>
      </c>
      <c r="V216" s="5">
        <f t="shared" si="497"/>
        <v>5.099487660508142E-7</v>
      </c>
      <c r="W216" s="5">
        <f t="shared" si="498"/>
        <v>5.099487660508142E-7</v>
      </c>
      <c r="X216" s="17">
        <f t="shared" si="499"/>
        <v>0</v>
      </c>
      <c r="Y216" s="17">
        <f t="shared" si="500"/>
        <v>1.8295082330068706E-6</v>
      </c>
      <c r="Z216" s="6">
        <f t="shared" si="501"/>
        <v>1.8295082330068706E-6</v>
      </c>
      <c r="AD216">
        <v>1</v>
      </c>
    </row>
    <row r="217" spans="1:30" x14ac:dyDescent="0.25">
      <c r="A217" s="1">
        <f>SUM($AD$4:AD217)</f>
        <v>214</v>
      </c>
      <c r="B217" s="18" t="s">
        <v>37</v>
      </c>
      <c r="C217" s="13">
        <v>1.6371706865470641</v>
      </c>
      <c r="D217" s="9">
        <v>0</v>
      </c>
      <c r="E217" s="10">
        <v>2</v>
      </c>
      <c r="F217" s="11">
        <v>1</v>
      </c>
      <c r="G217" s="12">
        <v>0</v>
      </c>
      <c r="H217" s="9">
        <v>1.2007000000000001</v>
      </c>
      <c r="I217" s="14">
        <v>3.47</v>
      </c>
      <c r="J217" s="8">
        <f t="shared" si="502"/>
        <v>-5732.1725111146279</v>
      </c>
      <c r="K217" s="8">
        <f t="shared" si="503"/>
        <v>5732.1725111146279</v>
      </c>
      <c r="L217" s="8">
        <f t="shared" si="504"/>
        <v>5732.1725111146279</v>
      </c>
      <c r="M217" s="8">
        <f t="shared" si="505"/>
        <v>-5732.1725111146279</v>
      </c>
      <c r="O217" s="14">
        <v>0.03</v>
      </c>
      <c r="P217" s="10">
        <v>3.2000000000000001E-2</v>
      </c>
      <c r="Q217" s="7">
        <f t="shared" si="492"/>
        <v>196.34954084936206</v>
      </c>
      <c r="R217" s="15">
        <f t="shared" si="493"/>
        <v>3.58763145398918</v>
      </c>
      <c r="S217" s="5">
        <f t="shared" si="494"/>
        <v>1</v>
      </c>
      <c r="T217" s="16">
        <f t="shared" si="495"/>
        <v>-11.464345022229256</v>
      </c>
      <c r="U217" s="16">
        <f t="shared" si="496"/>
        <v>11.464345022229256</v>
      </c>
      <c r="V217" s="5">
        <f t="shared" si="497"/>
        <v>0.4307168090984006</v>
      </c>
      <c r="W217" s="5">
        <f t="shared" si="498"/>
        <v>0.4307168090984006</v>
      </c>
      <c r="X217" s="17">
        <f t="shared" si="499"/>
        <v>0</v>
      </c>
      <c r="Y217" s="17">
        <f t="shared" si="500"/>
        <v>1.545253172083275</v>
      </c>
      <c r="Z217" s="6">
        <f t="shared" si="501"/>
        <v>1.545253172083275</v>
      </c>
      <c r="AD217">
        <v>1</v>
      </c>
    </row>
    <row r="218" spans="1:30" x14ac:dyDescent="0.25">
      <c r="A218" s="1">
        <f>SUM($AD$4:AD218)</f>
        <v>215</v>
      </c>
      <c r="B218" s="18" t="s">
        <v>37</v>
      </c>
      <c r="C218" s="13">
        <v>2.2400463300938731</v>
      </c>
      <c r="D218" s="9">
        <v>0</v>
      </c>
      <c r="E218" s="10">
        <v>2</v>
      </c>
      <c r="F218" s="11">
        <v>1</v>
      </c>
      <c r="G218" s="12">
        <v>0</v>
      </c>
      <c r="H218" s="9">
        <v>1.2007000000000001</v>
      </c>
      <c r="I218" s="14">
        <v>3.47</v>
      </c>
      <c r="J218" s="8">
        <f t="shared" si="502"/>
        <v>-4745.1278263116692</v>
      </c>
      <c r="K218" s="8">
        <f t="shared" si="503"/>
        <v>4745.1278263116692</v>
      </c>
      <c r="L218" s="8">
        <f t="shared" si="504"/>
        <v>4745.1278263116692</v>
      </c>
      <c r="M218" s="8">
        <f t="shared" si="505"/>
        <v>-4745.1278263116692</v>
      </c>
      <c r="O218" s="14">
        <v>0.03</v>
      </c>
      <c r="P218" s="10">
        <v>3.2000000000000001E-2</v>
      </c>
      <c r="Q218" s="7">
        <f t="shared" si="492"/>
        <v>196.34954084936206</v>
      </c>
      <c r="R218" s="15">
        <f t="shared" si="493"/>
        <v>3.58763145398918</v>
      </c>
      <c r="S218" s="5">
        <f t="shared" si="494"/>
        <v>1</v>
      </c>
      <c r="T218" s="16">
        <f t="shared" si="495"/>
        <v>-9.4902556526233379</v>
      </c>
      <c r="U218" s="16">
        <f t="shared" si="496"/>
        <v>9.4902556526233379</v>
      </c>
      <c r="V218" s="5">
        <f t="shared" si="497"/>
        <v>0.59646741952528193</v>
      </c>
      <c r="W218" s="5">
        <f t="shared" si="498"/>
        <v>0.59646741952528193</v>
      </c>
      <c r="X218" s="17">
        <f t="shared" si="499"/>
        <v>0</v>
      </c>
      <c r="Y218" s="17">
        <f t="shared" si="500"/>
        <v>2.1399052755686614</v>
      </c>
      <c r="Z218" s="6">
        <f t="shared" si="501"/>
        <v>2.1399052755686614</v>
      </c>
      <c r="AD218">
        <v>1</v>
      </c>
    </row>
    <row r="219" spans="1:30" x14ac:dyDescent="0.25">
      <c r="A219" s="1">
        <f>SUM($AD$4:AD219)</f>
        <v>216</v>
      </c>
      <c r="B219" s="18" t="s">
        <v>37</v>
      </c>
      <c r="C219" s="13">
        <v>3.1196285400967421</v>
      </c>
      <c r="D219" s="9">
        <v>0</v>
      </c>
      <c r="E219" s="10">
        <v>2</v>
      </c>
      <c r="F219" s="11">
        <v>1</v>
      </c>
      <c r="G219" s="12">
        <v>0</v>
      </c>
      <c r="H219" s="9">
        <v>1.2007000000000001</v>
      </c>
      <c r="I219" s="14">
        <v>3.47</v>
      </c>
      <c r="J219" s="8">
        <f t="shared" si="502"/>
        <v>-2956.8032931015864</v>
      </c>
      <c r="K219" s="8">
        <f t="shared" si="503"/>
        <v>2956.8032931015864</v>
      </c>
      <c r="L219" s="8">
        <f t="shared" si="504"/>
        <v>2956.8032931015864</v>
      </c>
      <c r="M219" s="8">
        <f t="shared" si="505"/>
        <v>-2956.8032931015864</v>
      </c>
      <c r="O219" s="14">
        <v>0.03</v>
      </c>
      <c r="P219" s="10">
        <v>3.2000000000000001E-2</v>
      </c>
      <c r="Q219" s="7">
        <f t="shared" si="492"/>
        <v>196.34954084936206</v>
      </c>
      <c r="R219" s="15">
        <f t="shared" si="493"/>
        <v>3.58763145398918</v>
      </c>
      <c r="S219" s="5">
        <f t="shared" si="494"/>
        <v>1</v>
      </c>
      <c r="T219" s="16">
        <f t="shared" si="495"/>
        <v>-5.9136065862031728</v>
      </c>
      <c r="U219" s="16">
        <f t="shared" si="496"/>
        <v>5.9136065862031728</v>
      </c>
      <c r="V219" s="5">
        <f t="shared" si="497"/>
        <v>0.83615180291601543</v>
      </c>
      <c r="W219" s="5">
        <f t="shared" si="498"/>
        <v>0.83615180291601543</v>
      </c>
      <c r="X219" s="17">
        <f t="shared" si="499"/>
        <v>0</v>
      </c>
      <c r="Y219" s="17">
        <f t="shared" si="500"/>
        <v>2.9998045084512586</v>
      </c>
      <c r="Z219" s="6">
        <f t="shared" si="501"/>
        <v>2.9998045084512586</v>
      </c>
      <c r="AD219">
        <v>1</v>
      </c>
    </row>
    <row r="220" spans="1:30" x14ac:dyDescent="0.25">
      <c r="A220" s="1">
        <f>SUM($AD$4:AD220)</f>
        <v>217</v>
      </c>
      <c r="B220" s="18" t="s">
        <v>37</v>
      </c>
      <c r="C220" s="13">
        <v>3.47</v>
      </c>
      <c r="D220" s="9">
        <v>0</v>
      </c>
      <c r="E220" s="10">
        <v>2</v>
      </c>
      <c r="F220" s="11">
        <v>1</v>
      </c>
      <c r="G220" s="12">
        <v>0</v>
      </c>
      <c r="H220" s="9">
        <v>1.2007000000000001</v>
      </c>
      <c r="I220" s="14">
        <v>3.47</v>
      </c>
      <c r="J220" s="8">
        <f t="shared" si="502"/>
        <v>-1898.8192811913329</v>
      </c>
      <c r="K220" s="8">
        <f t="shared" si="503"/>
        <v>1898.8192811913329</v>
      </c>
      <c r="L220" s="8">
        <f t="shared" si="504"/>
        <v>1898.8192811913329</v>
      </c>
      <c r="M220" s="8">
        <f t="shared" si="505"/>
        <v>-1898.8192811913329</v>
      </c>
      <c r="O220" s="14">
        <v>0.03</v>
      </c>
      <c r="P220" s="10">
        <v>3.2000000000000001E-2</v>
      </c>
      <c r="Q220" s="7">
        <f t="shared" si="492"/>
        <v>196.34954084936206</v>
      </c>
      <c r="R220" s="15">
        <f t="shared" si="493"/>
        <v>3.58763145398918</v>
      </c>
      <c r="S220" s="5">
        <f t="shared" si="494"/>
        <v>1</v>
      </c>
      <c r="T220" s="16">
        <f t="shared" si="495"/>
        <v>-3.7976385623826658</v>
      </c>
      <c r="U220" s="16">
        <f t="shared" si="496"/>
        <v>3.7976385623826658</v>
      </c>
      <c r="V220" s="5">
        <f t="shared" si="497"/>
        <v>0.93129940623973395</v>
      </c>
      <c r="W220" s="5">
        <f t="shared" si="498"/>
        <v>0.93129940623973395</v>
      </c>
      <c r="X220" s="17">
        <f t="shared" si="499"/>
        <v>0</v>
      </c>
      <c r="Y220" s="17">
        <f t="shared" si="500"/>
        <v>3.3411590429071167</v>
      </c>
      <c r="Z220" s="6">
        <f t="shared" si="501"/>
        <v>3.3411590429071167</v>
      </c>
      <c r="AD220">
        <v>1</v>
      </c>
    </row>
    <row r="221" spans="1:30" x14ac:dyDescent="0.25">
      <c r="A221" s="1">
        <f>SUM($AD$4:AD221)</f>
        <v>218</v>
      </c>
      <c r="B221" s="18" t="s">
        <v>37</v>
      </c>
      <c r="C221" s="13">
        <v>3.7232386544999998</v>
      </c>
      <c r="D221" s="9">
        <v>0</v>
      </c>
      <c r="E221" s="10">
        <v>2</v>
      </c>
      <c r="F221" s="11">
        <v>1</v>
      </c>
      <c r="G221" s="12">
        <v>0</v>
      </c>
      <c r="H221" s="9">
        <v>1.2007000000000001</v>
      </c>
      <c r="I221" s="14">
        <v>3.47</v>
      </c>
      <c r="J221" s="8">
        <f t="shared" si="502"/>
        <v>-4.8913730575818076E-2</v>
      </c>
      <c r="K221" s="8">
        <f t="shared" si="503"/>
        <v>4.8913730575818076E-2</v>
      </c>
      <c r="L221" s="8">
        <f t="shared" si="504"/>
        <v>4.8913730575818076E-2</v>
      </c>
      <c r="M221" s="8">
        <f t="shared" si="505"/>
        <v>-4.8913730575818076E-2</v>
      </c>
      <c r="O221" s="14">
        <v>0.03</v>
      </c>
      <c r="P221" s="10">
        <v>3.2000000000000001E-2</v>
      </c>
      <c r="Q221" s="7">
        <f t="shared" si="492"/>
        <v>196.34954084936206</v>
      </c>
      <c r="R221" s="15">
        <f t="shared" si="493"/>
        <v>3.58763145398918</v>
      </c>
      <c r="S221" s="5">
        <f t="shared" si="494"/>
        <v>1</v>
      </c>
      <c r="T221" s="16">
        <f t="shared" si="495"/>
        <v>-9.7827461151636148E-5</v>
      </c>
      <c r="U221" s="16">
        <f t="shared" si="496"/>
        <v>9.7827461151636148E-5</v>
      </c>
      <c r="V221" s="5">
        <f t="shared" si="497"/>
        <v>0.99999999995387978</v>
      </c>
      <c r="W221" s="5">
        <f t="shared" si="498"/>
        <v>0.99999999995387978</v>
      </c>
      <c r="X221" s="17">
        <f t="shared" si="499"/>
        <v>0</v>
      </c>
      <c r="Y221" s="17">
        <f t="shared" si="500"/>
        <v>3.5876314538237177</v>
      </c>
      <c r="Z221" s="6">
        <f t="shared" si="501"/>
        <v>3.5876314538237177</v>
      </c>
      <c r="AD221">
        <v>1</v>
      </c>
    </row>
    <row r="222" spans="1:30" x14ac:dyDescent="0.25">
      <c r="A222" s="1">
        <f>SUM($AD$4:AD222)</f>
        <v>219</v>
      </c>
      <c r="B222" s="18" t="s">
        <v>37</v>
      </c>
      <c r="C222" s="13">
        <v>0.36514837167500003</v>
      </c>
      <c r="D222" s="9">
        <v>8</v>
      </c>
      <c r="E222" s="10">
        <v>2</v>
      </c>
      <c r="F222" s="11">
        <v>1</v>
      </c>
      <c r="G222" s="12">
        <v>0</v>
      </c>
      <c r="H222" s="9">
        <v>1.2007000000000001</v>
      </c>
      <c r="I222" s="14">
        <v>3.47</v>
      </c>
      <c r="J222" s="8">
        <f t="shared" si="502"/>
        <v>-3999.9974028522615</v>
      </c>
      <c r="K222" s="8">
        <f t="shared" si="503"/>
        <v>3999.9974028522615</v>
      </c>
      <c r="L222" s="8">
        <f t="shared" si="504"/>
        <v>11999.997402852263</v>
      </c>
      <c r="M222" s="8">
        <f t="shared" si="505"/>
        <v>-11999.997402852263</v>
      </c>
      <c r="O222" s="14">
        <v>0.03</v>
      </c>
      <c r="P222" s="10">
        <v>3.2000000000000001E-2</v>
      </c>
      <c r="Q222" s="7">
        <f t="shared" si="492"/>
        <v>196.34954084936206</v>
      </c>
      <c r="R222" s="15">
        <f t="shared" si="493"/>
        <v>3.58763145398918</v>
      </c>
      <c r="S222" s="5">
        <f t="shared" si="494"/>
        <v>6.1257422745431001E-17</v>
      </c>
      <c r="T222" s="16">
        <f t="shared" si="495"/>
        <v>-15.999994805704523</v>
      </c>
      <c r="U222" s="16">
        <f t="shared" si="496"/>
        <v>15.999994805704523</v>
      </c>
      <c r="V222" s="5">
        <f t="shared" si="497"/>
        <v>5.099487660508142E-7</v>
      </c>
      <c r="W222" s="5">
        <f t="shared" si="498"/>
        <v>5.099487660508142E-7</v>
      </c>
      <c r="X222" s="17">
        <f t="shared" si="499"/>
        <v>1.2936576777957763E-6</v>
      </c>
      <c r="Y222" s="17">
        <f t="shared" si="500"/>
        <v>1.2936576777957763E-6</v>
      </c>
      <c r="Z222" s="6">
        <f t="shared" si="501"/>
        <v>1.8295082330068706E-6</v>
      </c>
      <c r="AD222">
        <v>1</v>
      </c>
    </row>
    <row r="223" spans="1:30" x14ac:dyDescent="0.25">
      <c r="A223" s="1">
        <f>SUM($AD$4:AD223)</f>
        <v>220</v>
      </c>
      <c r="B223" s="18" t="s">
        <v>37</v>
      </c>
      <c r="C223" s="13">
        <v>1.6371706865470641</v>
      </c>
      <c r="D223" s="9">
        <v>8</v>
      </c>
      <c r="E223" s="10">
        <v>2</v>
      </c>
      <c r="F223" s="11">
        <v>1</v>
      </c>
      <c r="G223" s="12">
        <v>0</v>
      </c>
      <c r="H223" s="9">
        <v>1.2007000000000001</v>
      </c>
      <c r="I223" s="14">
        <v>3.47</v>
      </c>
      <c r="J223" s="8">
        <f t="shared" si="502"/>
        <v>-1732.1725111146282</v>
      </c>
      <c r="K223" s="8">
        <f t="shared" si="503"/>
        <v>1732.1725111146282</v>
      </c>
      <c r="L223" s="8">
        <f t="shared" si="504"/>
        <v>9732.1725111146279</v>
      </c>
      <c r="M223" s="8">
        <f t="shared" si="505"/>
        <v>-9732.1725111146279</v>
      </c>
      <c r="O223" s="14">
        <v>0.03</v>
      </c>
      <c r="P223" s="10">
        <v>3.2000000000000001E-2</v>
      </c>
      <c r="Q223" s="7">
        <f t="shared" si="492"/>
        <v>196.34954084936206</v>
      </c>
      <c r="R223" s="15">
        <f t="shared" si="493"/>
        <v>3.58763145398918</v>
      </c>
      <c r="S223" s="5">
        <f t="shared" si="494"/>
        <v>6.1257422745431001E-17</v>
      </c>
      <c r="T223" s="16">
        <f t="shared" si="495"/>
        <v>-11.464345022229256</v>
      </c>
      <c r="U223" s="16">
        <f t="shared" si="496"/>
        <v>11.464345022229256</v>
      </c>
      <c r="V223" s="5">
        <f t="shared" si="497"/>
        <v>0.4307168090984006</v>
      </c>
      <c r="W223" s="5">
        <f t="shared" si="498"/>
        <v>0.4307168090984006</v>
      </c>
      <c r="X223" s="17">
        <f t="shared" si="499"/>
        <v>1.0926589966301068</v>
      </c>
      <c r="Y223" s="17">
        <f t="shared" si="500"/>
        <v>1.0926589966301068</v>
      </c>
      <c r="Z223" s="6">
        <f t="shared" si="501"/>
        <v>1.545253172083275</v>
      </c>
      <c r="AD223">
        <v>1</v>
      </c>
    </row>
    <row r="224" spans="1:30" x14ac:dyDescent="0.25">
      <c r="A224" s="1">
        <f>SUM($AD$4:AD224)</f>
        <v>221</v>
      </c>
      <c r="B224" s="18" t="s">
        <v>37</v>
      </c>
      <c r="C224" s="13">
        <v>2.2400463300938731</v>
      </c>
      <c r="D224" s="9">
        <v>8</v>
      </c>
      <c r="E224" s="10">
        <v>2</v>
      </c>
      <c r="F224" s="11">
        <v>1</v>
      </c>
      <c r="G224" s="12">
        <v>0</v>
      </c>
      <c r="H224" s="9">
        <v>1.2007000000000001</v>
      </c>
      <c r="I224" s="14">
        <v>3.47</v>
      </c>
      <c r="J224" s="8">
        <f t="shared" si="502"/>
        <v>-745.12782631166897</v>
      </c>
      <c r="K224" s="8">
        <f t="shared" si="503"/>
        <v>745.12782631166897</v>
      </c>
      <c r="L224" s="8">
        <f t="shared" si="504"/>
        <v>8745.1278263116692</v>
      </c>
      <c r="M224" s="8">
        <f t="shared" si="505"/>
        <v>-8745.1278263116692</v>
      </c>
      <c r="O224" s="14">
        <v>0.03</v>
      </c>
      <c r="P224" s="10">
        <v>3.2000000000000001E-2</v>
      </c>
      <c r="Q224" s="7">
        <f t="shared" si="492"/>
        <v>196.34954084936206</v>
      </c>
      <c r="R224" s="15">
        <f t="shared" si="493"/>
        <v>3.58763145398918</v>
      </c>
      <c r="S224" s="5">
        <f t="shared" si="494"/>
        <v>6.1257422745431001E-17</v>
      </c>
      <c r="T224" s="16">
        <f t="shared" si="495"/>
        <v>-9.4902556526233379</v>
      </c>
      <c r="U224" s="16">
        <f t="shared" si="496"/>
        <v>9.4902556526233379</v>
      </c>
      <c r="V224" s="5">
        <f t="shared" si="497"/>
        <v>0.59646741952528193</v>
      </c>
      <c r="W224" s="5">
        <f t="shared" si="498"/>
        <v>0.59646741952528193</v>
      </c>
      <c r="X224" s="17">
        <f t="shared" si="499"/>
        <v>1.513141531451468</v>
      </c>
      <c r="Y224" s="17">
        <f t="shared" si="500"/>
        <v>1.513141531451468</v>
      </c>
      <c r="Z224" s="6">
        <f t="shared" si="501"/>
        <v>2.1399052755686614</v>
      </c>
      <c r="AD224">
        <v>1</v>
      </c>
    </row>
    <row r="225" spans="1:30" x14ac:dyDescent="0.25">
      <c r="A225" s="1">
        <f>SUM($AD$4:AD225)</f>
        <v>222</v>
      </c>
      <c r="B225" s="18" t="s">
        <v>37</v>
      </c>
      <c r="C225" s="13">
        <v>3.1196285400967421</v>
      </c>
      <c r="D225" s="9">
        <v>8</v>
      </c>
      <c r="E225" s="10">
        <v>2</v>
      </c>
      <c r="F225" s="11">
        <v>1</v>
      </c>
      <c r="G225" s="12">
        <v>0</v>
      </c>
      <c r="H225" s="9">
        <v>1.2007000000000001</v>
      </c>
      <c r="I225" s="14">
        <v>3.47</v>
      </c>
      <c r="J225" s="8">
        <f t="shared" si="502"/>
        <v>1043.1967068984136</v>
      </c>
      <c r="K225" s="8">
        <f t="shared" si="503"/>
        <v>-1043.1967068984136</v>
      </c>
      <c r="L225" s="8">
        <f t="shared" si="504"/>
        <v>6956.803293101586</v>
      </c>
      <c r="M225" s="8">
        <f t="shared" si="505"/>
        <v>-6956.803293101586</v>
      </c>
      <c r="O225" s="14">
        <v>0.03</v>
      </c>
      <c r="P225" s="10">
        <v>3.2000000000000001E-2</v>
      </c>
      <c r="Q225" s="7">
        <f t="shared" si="492"/>
        <v>196.34954084936206</v>
      </c>
      <c r="R225" s="15">
        <f t="shared" si="493"/>
        <v>3.58763145398918</v>
      </c>
      <c r="S225" s="5">
        <f t="shared" si="494"/>
        <v>6.1257422745431001E-17</v>
      </c>
      <c r="T225" s="16">
        <f t="shared" si="495"/>
        <v>-5.9136065862031728</v>
      </c>
      <c r="U225" s="16">
        <f t="shared" si="496"/>
        <v>5.9136065862031728</v>
      </c>
      <c r="V225" s="5">
        <f t="shared" si="497"/>
        <v>0.83615180291601543</v>
      </c>
      <c r="W225" s="5">
        <f t="shared" si="498"/>
        <v>0.83615180291601543</v>
      </c>
      <c r="X225" s="17">
        <f t="shared" si="499"/>
        <v>2.1211821101598627</v>
      </c>
      <c r="Y225" s="17">
        <f t="shared" si="500"/>
        <v>2.1211821101598627</v>
      </c>
      <c r="Z225" s="6">
        <f t="shared" si="501"/>
        <v>2.9998045084512586</v>
      </c>
      <c r="AD225">
        <v>1</v>
      </c>
    </row>
    <row r="226" spans="1:30" x14ac:dyDescent="0.25">
      <c r="A226" s="1">
        <f>SUM($AD$4:AD226)</f>
        <v>223</v>
      </c>
      <c r="B226" s="18" t="s">
        <v>37</v>
      </c>
      <c r="C226" s="13">
        <v>3.47</v>
      </c>
      <c r="D226" s="9">
        <v>8</v>
      </c>
      <c r="E226" s="10">
        <v>2</v>
      </c>
      <c r="F226" s="11">
        <v>1</v>
      </c>
      <c r="G226" s="12">
        <v>0</v>
      </c>
      <c r="H226" s="9">
        <v>1.2007000000000001</v>
      </c>
      <c r="I226" s="14">
        <v>3.47</v>
      </c>
      <c r="J226" s="8">
        <f t="shared" si="502"/>
        <v>2101.1807188086673</v>
      </c>
      <c r="K226" s="8">
        <f t="shared" si="503"/>
        <v>-2101.1807188086673</v>
      </c>
      <c r="L226" s="8">
        <f t="shared" si="504"/>
        <v>5898.8192811913332</v>
      </c>
      <c r="M226" s="8">
        <f t="shared" si="505"/>
        <v>-5898.8192811913332</v>
      </c>
      <c r="O226" s="14">
        <v>0.03</v>
      </c>
      <c r="P226" s="10">
        <v>3.2000000000000001E-2</v>
      </c>
      <c r="Q226" s="7">
        <f t="shared" si="492"/>
        <v>196.34954084936206</v>
      </c>
      <c r="R226" s="15">
        <f t="shared" si="493"/>
        <v>3.58763145398918</v>
      </c>
      <c r="S226" s="5">
        <f t="shared" si="494"/>
        <v>6.1257422745431001E-17</v>
      </c>
      <c r="T226" s="16">
        <f t="shared" si="495"/>
        <v>-3.7976385623826658</v>
      </c>
      <c r="U226" s="16">
        <f t="shared" si="496"/>
        <v>3.7976385623826658</v>
      </c>
      <c r="V226" s="5">
        <f t="shared" si="497"/>
        <v>0.93129940623973395</v>
      </c>
      <c r="W226" s="5">
        <f t="shared" si="498"/>
        <v>0.93129940623973395</v>
      </c>
      <c r="X226" s="17">
        <f t="shared" si="499"/>
        <v>2.362556216262377</v>
      </c>
      <c r="Y226" s="17">
        <f t="shared" si="500"/>
        <v>2.362556216262377</v>
      </c>
      <c r="Z226" s="6">
        <f t="shared" si="501"/>
        <v>3.3411590429071167</v>
      </c>
      <c r="AD226">
        <v>1</v>
      </c>
    </row>
    <row r="227" spans="1:30" x14ac:dyDescent="0.25">
      <c r="A227" s="1">
        <f>SUM($AD$4:AD227)</f>
        <v>224</v>
      </c>
      <c r="B227" s="18" t="s">
        <v>37</v>
      </c>
      <c r="C227" s="13">
        <v>3.7232386544999998</v>
      </c>
      <c r="D227" s="9">
        <v>8</v>
      </c>
      <c r="E227" s="10">
        <v>2</v>
      </c>
      <c r="F227" s="11">
        <v>1</v>
      </c>
      <c r="G227" s="12">
        <v>0</v>
      </c>
      <c r="H227" s="9">
        <v>1.2007000000000001</v>
      </c>
      <c r="I227" s="14">
        <v>3.47</v>
      </c>
      <c r="J227" s="8">
        <f t="shared" si="502"/>
        <v>3999.9510862694242</v>
      </c>
      <c r="K227" s="8">
        <f t="shared" si="503"/>
        <v>-3999.9510862694242</v>
      </c>
      <c r="L227" s="8">
        <f t="shared" si="504"/>
        <v>4000.0489137305763</v>
      </c>
      <c r="M227" s="8">
        <f t="shared" si="505"/>
        <v>-4000.0489137305763</v>
      </c>
      <c r="O227" s="14">
        <v>0.03</v>
      </c>
      <c r="P227" s="10">
        <v>3.2000000000000001E-2</v>
      </c>
      <c r="Q227" s="7">
        <f t="shared" si="492"/>
        <v>196.34954084936206</v>
      </c>
      <c r="R227" s="15">
        <f t="shared" si="493"/>
        <v>3.58763145398918</v>
      </c>
      <c r="S227" s="5">
        <f t="shared" si="494"/>
        <v>6.1257422745431001E-17</v>
      </c>
      <c r="T227" s="16">
        <f t="shared" si="495"/>
        <v>-9.7827461151636148E-5</v>
      </c>
      <c r="U227" s="16">
        <f t="shared" si="496"/>
        <v>9.7827461151636148E-5</v>
      </c>
      <c r="V227" s="5">
        <f t="shared" si="497"/>
        <v>0.99999999995387978</v>
      </c>
      <c r="W227" s="5">
        <f t="shared" si="498"/>
        <v>0.99999999995387978</v>
      </c>
      <c r="X227" s="17">
        <f t="shared" si="499"/>
        <v>2.5368385293969027</v>
      </c>
      <c r="Y227" s="17">
        <f t="shared" si="500"/>
        <v>2.5368385293969027</v>
      </c>
      <c r="Z227" s="6">
        <f t="shared" si="501"/>
        <v>3.5876314538237177</v>
      </c>
      <c r="AD227">
        <v>1</v>
      </c>
    </row>
    <row r="228" spans="1:30" x14ac:dyDescent="0.25">
      <c r="A228" s="1">
        <f>SUM($AD$4:AD228)</f>
        <v>225</v>
      </c>
      <c r="B228" s="18" t="s">
        <v>37</v>
      </c>
      <c r="C228" s="13">
        <v>0.36514837167500003</v>
      </c>
      <c r="D228" s="9">
        <v>16</v>
      </c>
      <c r="E228" s="10">
        <v>2</v>
      </c>
      <c r="F228" s="11">
        <v>1</v>
      </c>
      <c r="G228" s="12">
        <v>0</v>
      </c>
      <c r="H228" s="9">
        <v>1.2007000000000001</v>
      </c>
      <c r="I228" s="14">
        <v>3.47</v>
      </c>
      <c r="J228" s="8">
        <f t="shared" si="502"/>
        <v>2.5971477386477204E-3</v>
      </c>
      <c r="K228" s="8">
        <f t="shared" si="503"/>
        <v>-2.5971477386477204E-3</v>
      </c>
      <c r="L228" s="8">
        <f t="shared" si="504"/>
        <v>15999.997402852263</v>
      </c>
      <c r="M228" s="8">
        <f t="shared" si="505"/>
        <v>-15999.997402852263</v>
      </c>
      <c r="O228" s="14">
        <v>0.03</v>
      </c>
      <c r="P228" s="10">
        <v>3.2000000000000001E-2</v>
      </c>
      <c r="Q228" s="7">
        <f t="shared" si="492"/>
        <v>196.34954084936206</v>
      </c>
      <c r="R228" s="15">
        <f t="shared" si="493"/>
        <v>3.58763145398918</v>
      </c>
      <c r="S228" s="5">
        <f t="shared" si="494"/>
        <v>-1</v>
      </c>
      <c r="T228" s="16">
        <f t="shared" si="495"/>
        <v>-15.999994805704523</v>
      </c>
      <c r="U228" s="16">
        <f t="shared" si="496"/>
        <v>15.999994805704523</v>
      </c>
      <c r="V228" s="5">
        <f t="shared" si="497"/>
        <v>5.099487660508142E-7</v>
      </c>
      <c r="W228" s="5">
        <f t="shared" si="498"/>
        <v>5.099487660508142E-7</v>
      </c>
      <c r="X228" s="17">
        <f t="shared" si="499"/>
        <v>1.8295082330068706E-6</v>
      </c>
      <c r="Y228" s="17">
        <f t="shared" si="500"/>
        <v>0</v>
      </c>
      <c r="Z228" s="6">
        <f t="shared" si="501"/>
        <v>1.8295082330068706E-6</v>
      </c>
      <c r="AD228">
        <v>1</v>
      </c>
    </row>
    <row r="229" spans="1:30" x14ac:dyDescent="0.25">
      <c r="A229" s="1">
        <f>SUM($AD$4:AD229)</f>
        <v>226</v>
      </c>
      <c r="B229" s="18" t="s">
        <v>37</v>
      </c>
      <c r="C229" s="13">
        <v>1.6371706865470641</v>
      </c>
      <c r="D229" s="9">
        <v>16</v>
      </c>
      <c r="E229" s="10">
        <v>2</v>
      </c>
      <c r="F229" s="11">
        <v>1</v>
      </c>
      <c r="G229" s="12">
        <v>0</v>
      </c>
      <c r="H229" s="9">
        <v>1.2007000000000001</v>
      </c>
      <c r="I229" s="14">
        <v>3.47</v>
      </c>
      <c r="J229" s="8">
        <f t="shared" si="502"/>
        <v>2267.8274888853716</v>
      </c>
      <c r="K229" s="8">
        <f t="shared" si="503"/>
        <v>-2267.8274888853716</v>
      </c>
      <c r="L229" s="8">
        <f t="shared" si="504"/>
        <v>13732.172511114628</v>
      </c>
      <c r="M229" s="8">
        <f t="shared" si="505"/>
        <v>-13732.172511114628</v>
      </c>
      <c r="O229" s="14">
        <v>0.03</v>
      </c>
      <c r="P229" s="10">
        <v>3.2000000000000001E-2</v>
      </c>
      <c r="Q229" s="7">
        <f t="shared" si="492"/>
        <v>196.34954084936206</v>
      </c>
      <c r="R229" s="15">
        <f t="shared" si="493"/>
        <v>3.58763145398918</v>
      </c>
      <c r="S229" s="5">
        <f t="shared" si="494"/>
        <v>-1</v>
      </c>
      <c r="T229" s="16">
        <f t="shared" si="495"/>
        <v>-11.464345022229256</v>
      </c>
      <c r="U229" s="16">
        <f t="shared" si="496"/>
        <v>11.464345022229256</v>
      </c>
      <c r="V229" s="5">
        <f t="shared" si="497"/>
        <v>0.4307168090984006</v>
      </c>
      <c r="W229" s="5">
        <f t="shared" si="498"/>
        <v>0.4307168090984006</v>
      </c>
      <c r="X229" s="17">
        <f t="shared" si="499"/>
        <v>1.545253172083275</v>
      </c>
      <c r="Y229" s="17">
        <f t="shared" si="500"/>
        <v>0</v>
      </c>
      <c r="Z229" s="6">
        <f t="shared" si="501"/>
        <v>1.545253172083275</v>
      </c>
      <c r="AD229">
        <v>1</v>
      </c>
    </row>
    <row r="230" spans="1:30" x14ac:dyDescent="0.25">
      <c r="A230" s="1">
        <f>SUM($AD$4:AD230)</f>
        <v>227</v>
      </c>
      <c r="B230" s="18" t="s">
        <v>37</v>
      </c>
      <c r="C230" s="13">
        <v>2.2400463300938731</v>
      </c>
      <c r="D230" s="9">
        <v>16</v>
      </c>
      <c r="E230" s="10">
        <v>2</v>
      </c>
      <c r="F230" s="11">
        <v>1</v>
      </c>
      <c r="G230" s="12">
        <v>0</v>
      </c>
      <c r="H230" s="9">
        <v>1.2007000000000001</v>
      </c>
      <c r="I230" s="14">
        <v>3.47</v>
      </c>
      <c r="J230" s="8">
        <f t="shared" si="502"/>
        <v>3254.8721736883313</v>
      </c>
      <c r="K230" s="8">
        <f t="shared" si="503"/>
        <v>-3254.8721736883313</v>
      </c>
      <c r="L230" s="8">
        <f t="shared" si="504"/>
        <v>12745.127826311669</v>
      </c>
      <c r="M230" s="8">
        <f t="shared" si="505"/>
        <v>-12745.127826311669</v>
      </c>
      <c r="O230" s="14">
        <v>0.03</v>
      </c>
      <c r="P230" s="10">
        <v>3.2000000000000001E-2</v>
      </c>
      <c r="Q230" s="7">
        <f t="shared" si="492"/>
        <v>196.34954084936206</v>
      </c>
      <c r="R230" s="15">
        <f t="shared" si="493"/>
        <v>3.58763145398918</v>
      </c>
      <c r="S230" s="5">
        <f t="shared" si="494"/>
        <v>-1</v>
      </c>
      <c r="T230" s="16">
        <f t="shared" si="495"/>
        <v>-9.4902556526233379</v>
      </c>
      <c r="U230" s="16">
        <f t="shared" si="496"/>
        <v>9.4902556526233379</v>
      </c>
      <c r="V230" s="5">
        <f t="shared" si="497"/>
        <v>0.59646741952528193</v>
      </c>
      <c r="W230" s="5">
        <f t="shared" si="498"/>
        <v>0.59646741952528193</v>
      </c>
      <c r="X230" s="17">
        <f t="shared" si="499"/>
        <v>2.1399052755686614</v>
      </c>
      <c r="Y230" s="17">
        <f t="shared" si="500"/>
        <v>0</v>
      </c>
      <c r="Z230" s="6">
        <f t="shared" si="501"/>
        <v>2.1399052755686614</v>
      </c>
      <c r="AD230">
        <v>1</v>
      </c>
    </row>
    <row r="231" spans="1:30" x14ac:dyDescent="0.25">
      <c r="A231" s="1">
        <f>SUM($AD$4:AD231)</f>
        <v>228</v>
      </c>
      <c r="B231" s="18" t="s">
        <v>37</v>
      </c>
      <c r="C231" s="13">
        <v>3.1196285400967421</v>
      </c>
      <c r="D231" s="9">
        <v>16</v>
      </c>
      <c r="E231" s="10">
        <v>2</v>
      </c>
      <c r="F231" s="11">
        <v>1</v>
      </c>
      <c r="G231" s="12">
        <v>0</v>
      </c>
      <c r="H231" s="9">
        <v>1.2007000000000001</v>
      </c>
      <c r="I231" s="14">
        <v>3.47</v>
      </c>
      <c r="J231" s="8">
        <f t="shared" si="502"/>
        <v>5043.196706898414</v>
      </c>
      <c r="K231" s="8">
        <f t="shared" si="503"/>
        <v>-5043.196706898414</v>
      </c>
      <c r="L231" s="8">
        <f t="shared" si="504"/>
        <v>10956.803293101586</v>
      </c>
      <c r="M231" s="8">
        <f t="shared" si="505"/>
        <v>-10956.803293101586</v>
      </c>
      <c r="O231" s="14">
        <v>0.03</v>
      </c>
      <c r="P231" s="10">
        <v>3.2000000000000001E-2</v>
      </c>
      <c r="Q231" s="7">
        <f t="shared" si="492"/>
        <v>196.34954084936206</v>
      </c>
      <c r="R231" s="15">
        <f t="shared" si="493"/>
        <v>3.58763145398918</v>
      </c>
      <c r="S231" s="5">
        <f t="shared" si="494"/>
        <v>-1</v>
      </c>
      <c r="T231" s="16">
        <f t="shared" si="495"/>
        <v>-5.9136065862031728</v>
      </c>
      <c r="U231" s="16">
        <f t="shared" si="496"/>
        <v>5.9136065862031728</v>
      </c>
      <c r="V231" s="5">
        <f t="shared" si="497"/>
        <v>0.83615180291601543</v>
      </c>
      <c r="W231" s="5">
        <f t="shared" si="498"/>
        <v>0.83615180291601543</v>
      </c>
      <c r="X231" s="17">
        <f t="shared" si="499"/>
        <v>2.9998045084512586</v>
      </c>
      <c r="Y231" s="17">
        <f t="shared" si="500"/>
        <v>0</v>
      </c>
      <c r="Z231" s="6">
        <f t="shared" si="501"/>
        <v>2.9998045084512586</v>
      </c>
      <c r="AD231">
        <v>1</v>
      </c>
    </row>
    <row r="232" spans="1:30" x14ac:dyDescent="0.25">
      <c r="A232" s="1">
        <f>SUM($AD$4:AD232)</f>
        <v>229</v>
      </c>
      <c r="B232" s="18" t="s">
        <v>37</v>
      </c>
      <c r="C232" s="13">
        <v>3.47</v>
      </c>
      <c r="D232" s="9">
        <v>16</v>
      </c>
      <c r="E232" s="10">
        <v>2</v>
      </c>
      <c r="F232" s="11">
        <v>1</v>
      </c>
      <c r="G232" s="12">
        <v>0</v>
      </c>
      <c r="H232" s="9">
        <v>1.2007000000000001</v>
      </c>
      <c r="I232" s="14">
        <v>3.47</v>
      </c>
      <c r="J232" s="8">
        <f t="shared" si="502"/>
        <v>6101.1807188086668</v>
      </c>
      <c r="K232" s="8">
        <f t="shared" si="503"/>
        <v>-6101.1807188086668</v>
      </c>
      <c r="L232" s="8">
        <f t="shared" si="504"/>
        <v>9898.8192811913323</v>
      </c>
      <c r="M232" s="8">
        <f t="shared" si="505"/>
        <v>-9898.8192811913323</v>
      </c>
      <c r="O232" s="14">
        <v>0.03</v>
      </c>
      <c r="P232" s="10">
        <v>3.2000000000000001E-2</v>
      </c>
      <c r="Q232" s="7">
        <f t="shared" si="492"/>
        <v>196.34954084936206</v>
      </c>
      <c r="R232" s="15">
        <f t="shared" si="493"/>
        <v>3.58763145398918</v>
      </c>
      <c r="S232" s="5">
        <f t="shared" si="494"/>
        <v>-1</v>
      </c>
      <c r="T232" s="16">
        <f t="shared" si="495"/>
        <v>-3.7976385623826658</v>
      </c>
      <c r="U232" s="16">
        <f t="shared" si="496"/>
        <v>3.7976385623826658</v>
      </c>
      <c r="V232" s="5">
        <f t="shared" si="497"/>
        <v>0.93129940623973395</v>
      </c>
      <c r="W232" s="5">
        <f t="shared" si="498"/>
        <v>0.93129940623973395</v>
      </c>
      <c r="X232" s="17">
        <f t="shared" si="499"/>
        <v>3.3411590429071167</v>
      </c>
      <c r="Y232" s="17">
        <f t="shared" si="500"/>
        <v>0</v>
      </c>
      <c r="Z232" s="6">
        <f t="shared" si="501"/>
        <v>3.3411590429071167</v>
      </c>
      <c r="AD232">
        <v>1</v>
      </c>
    </row>
    <row r="233" spans="1:30" x14ac:dyDescent="0.25">
      <c r="A233" s="1">
        <f>SUM($AD$4:AD233)</f>
        <v>230</v>
      </c>
      <c r="B233" s="18" t="s">
        <v>37</v>
      </c>
      <c r="C233" s="13">
        <v>3.7232386544999998</v>
      </c>
      <c r="D233" s="9">
        <v>16</v>
      </c>
      <c r="E233" s="10">
        <v>2</v>
      </c>
      <c r="F233" s="11">
        <v>1</v>
      </c>
      <c r="G233" s="12">
        <v>0</v>
      </c>
      <c r="H233" s="9">
        <v>1.2007000000000001</v>
      </c>
      <c r="I233" s="14">
        <v>3.47</v>
      </c>
      <c r="J233" s="8">
        <f t="shared" si="502"/>
        <v>7999.9510862694242</v>
      </c>
      <c r="K233" s="8">
        <f t="shared" si="503"/>
        <v>-7999.9510862694242</v>
      </c>
      <c r="L233" s="8">
        <f t="shared" si="504"/>
        <v>8000.0489137305749</v>
      </c>
      <c r="M233" s="8">
        <f t="shared" si="505"/>
        <v>-8000.0489137305749</v>
      </c>
      <c r="O233" s="14">
        <v>0.03</v>
      </c>
      <c r="P233" s="10">
        <v>3.2000000000000001E-2</v>
      </c>
      <c r="Q233" s="7">
        <f t="shared" si="492"/>
        <v>196.34954084936206</v>
      </c>
      <c r="R233" s="15">
        <f t="shared" si="493"/>
        <v>3.58763145398918</v>
      </c>
      <c r="S233" s="5">
        <f t="shared" si="494"/>
        <v>-1</v>
      </c>
      <c r="T233" s="16">
        <f t="shared" si="495"/>
        <v>-9.7827461151636148E-5</v>
      </c>
      <c r="U233" s="16">
        <f t="shared" si="496"/>
        <v>9.7827461151636148E-5</v>
      </c>
      <c r="V233" s="5">
        <f t="shared" si="497"/>
        <v>0.99999999995387978</v>
      </c>
      <c r="W233" s="5">
        <f t="shared" si="498"/>
        <v>0.99999999995387978</v>
      </c>
      <c r="X233" s="17">
        <f t="shared" si="499"/>
        <v>3.5876314538237177</v>
      </c>
      <c r="Y233" s="17">
        <f t="shared" si="500"/>
        <v>0</v>
      </c>
      <c r="Z233" s="6">
        <f t="shared" si="501"/>
        <v>3.5876314538237177</v>
      </c>
      <c r="AD233">
        <v>1</v>
      </c>
    </row>
    <row r="234" spans="1:30" x14ac:dyDescent="0.25">
      <c r="A234" s="1">
        <f>SUM($AD$4:AD234)</f>
        <v>231</v>
      </c>
      <c r="B234" s="18" t="s">
        <v>37</v>
      </c>
      <c r="C234" s="13">
        <v>0.36514837167500003</v>
      </c>
      <c r="D234" s="9">
        <v>-16</v>
      </c>
      <c r="E234" s="10">
        <v>4</v>
      </c>
      <c r="F234" s="11">
        <v>1</v>
      </c>
      <c r="G234" s="12">
        <v>0</v>
      </c>
      <c r="H234" s="9">
        <v>1.2007000000000001</v>
      </c>
      <c r="I234" s="14">
        <v>3.47</v>
      </c>
      <c r="J234" s="8">
        <f t="shared" si="502"/>
        <v>-2.5971477386477204E-3</v>
      </c>
      <c r="K234" s="8">
        <f t="shared" si="503"/>
        <v>2.5971477386477204E-3</v>
      </c>
      <c r="L234" s="8">
        <f t="shared" si="504"/>
        <v>-15999.997402852263</v>
      </c>
      <c r="M234" s="8">
        <f t="shared" si="505"/>
        <v>15999.997402852263</v>
      </c>
      <c r="O234" s="14">
        <v>0.03</v>
      </c>
      <c r="P234" s="10">
        <v>3.2000000000000001E-2</v>
      </c>
      <c r="Q234" s="7">
        <f t="shared" ref="Q234:Q263" si="506">2*PI()/P234</f>
        <v>196.34954084936206</v>
      </c>
      <c r="R234" s="15">
        <f t="shared" si="493"/>
        <v>3.58763145398918</v>
      </c>
      <c r="S234" s="5">
        <f t="shared" si="494"/>
        <v>-1</v>
      </c>
      <c r="T234" s="16">
        <f t="shared" si="495"/>
        <v>15.999994805704523</v>
      </c>
      <c r="U234" s="16">
        <f t="shared" si="496"/>
        <v>-15.999994805704523</v>
      </c>
      <c r="V234" s="5">
        <f t="shared" si="497"/>
        <v>5.099487660508142E-7</v>
      </c>
      <c r="W234" s="5">
        <f t="shared" si="498"/>
        <v>5.099487660508142E-7</v>
      </c>
      <c r="X234" s="17">
        <f t="shared" si="499"/>
        <v>1.8295082330068706E-6</v>
      </c>
      <c r="Y234" s="17">
        <f t="shared" si="500"/>
        <v>0</v>
      </c>
      <c r="Z234" s="6">
        <f t="shared" si="501"/>
        <v>1.8295082330068706E-6</v>
      </c>
      <c r="AD234">
        <v>1</v>
      </c>
    </row>
    <row r="235" spans="1:30" x14ac:dyDescent="0.25">
      <c r="A235" s="1">
        <f>SUM($AD$4:AD235)</f>
        <v>232</v>
      </c>
      <c r="B235" s="18" t="s">
        <v>37</v>
      </c>
      <c r="C235" s="13">
        <v>1.6371706865470641</v>
      </c>
      <c r="D235" s="9">
        <v>-16</v>
      </c>
      <c r="E235" s="10">
        <v>4</v>
      </c>
      <c r="F235" s="11">
        <v>1</v>
      </c>
      <c r="G235" s="12">
        <v>0</v>
      </c>
      <c r="H235" s="9">
        <v>1.2007000000000001</v>
      </c>
      <c r="I235" s="14">
        <v>3.47</v>
      </c>
      <c r="J235" s="8">
        <f t="shared" si="502"/>
        <v>-2267.8274888853716</v>
      </c>
      <c r="K235" s="8">
        <f t="shared" si="503"/>
        <v>2267.8274888853716</v>
      </c>
      <c r="L235" s="8">
        <f t="shared" si="504"/>
        <v>-13732.172511114628</v>
      </c>
      <c r="M235" s="8">
        <f t="shared" si="505"/>
        <v>13732.172511114628</v>
      </c>
      <c r="O235" s="14">
        <v>0.03</v>
      </c>
      <c r="P235" s="10">
        <v>3.2000000000000001E-2</v>
      </c>
      <c r="Q235" s="7">
        <f t="shared" si="506"/>
        <v>196.34954084936206</v>
      </c>
      <c r="R235" s="15">
        <f t="shared" si="493"/>
        <v>3.58763145398918</v>
      </c>
      <c r="S235" s="5">
        <f t="shared" si="494"/>
        <v>-1</v>
      </c>
      <c r="T235" s="16">
        <f t="shared" si="495"/>
        <v>11.464345022229256</v>
      </c>
      <c r="U235" s="16">
        <f t="shared" si="496"/>
        <v>-11.464345022229256</v>
      </c>
      <c r="V235" s="5">
        <f t="shared" si="497"/>
        <v>0.4307168090984006</v>
      </c>
      <c r="W235" s="5">
        <f t="shared" si="498"/>
        <v>0.4307168090984006</v>
      </c>
      <c r="X235" s="17">
        <f t="shared" si="499"/>
        <v>1.545253172083275</v>
      </c>
      <c r="Y235" s="17">
        <f t="shared" si="500"/>
        <v>0</v>
      </c>
      <c r="Z235" s="6">
        <f t="shared" si="501"/>
        <v>1.545253172083275</v>
      </c>
      <c r="AD235">
        <v>1</v>
      </c>
    </row>
    <row r="236" spans="1:30" x14ac:dyDescent="0.25">
      <c r="A236" s="1">
        <f>SUM($AD$4:AD236)</f>
        <v>233</v>
      </c>
      <c r="B236" s="18" t="s">
        <v>37</v>
      </c>
      <c r="C236" s="13">
        <v>2.2400463300938731</v>
      </c>
      <c r="D236" s="9">
        <v>-16</v>
      </c>
      <c r="E236" s="10">
        <v>4</v>
      </c>
      <c r="F236" s="11">
        <v>1</v>
      </c>
      <c r="G236" s="12">
        <v>0</v>
      </c>
      <c r="H236" s="9">
        <v>1.2007000000000001</v>
      </c>
      <c r="I236" s="14">
        <v>3.47</v>
      </c>
      <c r="J236" s="8">
        <f t="shared" si="502"/>
        <v>-3254.8721736883313</v>
      </c>
      <c r="K236" s="8">
        <f t="shared" si="503"/>
        <v>3254.8721736883313</v>
      </c>
      <c r="L236" s="8">
        <f t="shared" si="504"/>
        <v>-12745.127826311669</v>
      </c>
      <c r="M236" s="8">
        <f t="shared" si="505"/>
        <v>12745.127826311669</v>
      </c>
      <c r="O236" s="14">
        <v>0.03</v>
      </c>
      <c r="P236" s="10">
        <v>3.2000000000000001E-2</v>
      </c>
      <c r="Q236" s="7">
        <f t="shared" si="506"/>
        <v>196.34954084936206</v>
      </c>
      <c r="R236" s="15">
        <f t="shared" si="493"/>
        <v>3.58763145398918</v>
      </c>
      <c r="S236" s="5">
        <f t="shared" si="494"/>
        <v>-1</v>
      </c>
      <c r="T236" s="16">
        <f t="shared" si="495"/>
        <v>9.4902556526233379</v>
      </c>
      <c r="U236" s="16">
        <f t="shared" si="496"/>
        <v>-9.4902556526233379</v>
      </c>
      <c r="V236" s="5">
        <f t="shared" si="497"/>
        <v>0.59646741952528193</v>
      </c>
      <c r="W236" s="5">
        <f t="shared" si="498"/>
        <v>0.59646741952528193</v>
      </c>
      <c r="X236" s="17">
        <f t="shared" si="499"/>
        <v>2.1399052755686614</v>
      </c>
      <c r="Y236" s="17">
        <f t="shared" si="500"/>
        <v>0</v>
      </c>
      <c r="Z236" s="6">
        <f t="shared" si="501"/>
        <v>2.1399052755686614</v>
      </c>
      <c r="AD236">
        <v>1</v>
      </c>
    </row>
    <row r="237" spans="1:30" x14ac:dyDescent="0.25">
      <c r="A237" s="1">
        <f>SUM($AD$4:AD237)</f>
        <v>234</v>
      </c>
      <c r="B237" s="18" t="s">
        <v>37</v>
      </c>
      <c r="C237" s="13">
        <v>3.1196285400967421</v>
      </c>
      <c r="D237" s="9">
        <v>-16</v>
      </c>
      <c r="E237" s="10">
        <v>4</v>
      </c>
      <c r="F237" s="11">
        <v>1</v>
      </c>
      <c r="G237" s="12">
        <v>0</v>
      </c>
      <c r="H237" s="9">
        <v>1.2007000000000001</v>
      </c>
      <c r="I237" s="14">
        <v>3.47</v>
      </c>
      <c r="J237" s="8">
        <f t="shared" si="502"/>
        <v>-5043.196706898414</v>
      </c>
      <c r="K237" s="8">
        <f t="shared" si="503"/>
        <v>5043.196706898414</v>
      </c>
      <c r="L237" s="8">
        <f t="shared" si="504"/>
        <v>-10956.803293101586</v>
      </c>
      <c r="M237" s="8">
        <f t="shared" si="505"/>
        <v>10956.803293101586</v>
      </c>
      <c r="O237" s="14">
        <v>0.03</v>
      </c>
      <c r="P237" s="10">
        <v>3.2000000000000001E-2</v>
      </c>
      <c r="Q237" s="7">
        <f t="shared" si="506"/>
        <v>196.34954084936206</v>
      </c>
      <c r="R237" s="15">
        <f t="shared" si="493"/>
        <v>3.58763145398918</v>
      </c>
      <c r="S237" s="5">
        <f t="shared" si="494"/>
        <v>-1</v>
      </c>
      <c r="T237" s="16">
        <f t="shared" si="495"/>
        <v>5.9136065862031728</v>
      </c>
      <c r="U237" s="16">
        <f t="shared" si="496"/>
        <v>-5.9136065862031728</v>
      </c>
      <c r="V237" s="5">
        <f t="shared" si="497"/>
        <v>0.83615180291601543</v>
      </c>
      <c r="W237" s="5">
        <f t="shared" si="498"/>
        <v>0.83615180291601543</v>
      </c>
      <c r="X237" s="17">
        <f t="shared" si="499"/>
        <v>2.9998045084512586</v>
      </c>
      <c r="Y237" s="17">
        <f t="shared" si="500"/>
        <v>0</v>
      </c>
      <c r="Z237" s="6">
        <f t="shared" si="501"/>
        <v>2.9998045084512586</v>
      </c>
      <c r="AD237">
        <v>1</v>
      </c>
    </row>
    <row r="238" spans="1:30" x14ac:dyDescent="0.25">
      <c r="A238" s="1">
        <f>SUM($AD$4:AD238)</f>
        <v>235</v>
      </c>
      <c r="B238" s="18" t="s">
        <v>37</v>
      </c>
      <c r="C238" s="13">
        <v>3.47</v>
      </c>
      <c r="D238" s="9">
        <v>-16</v>
      </c>
      <c r="E238" s="10">
        <v>4</v>
      </c>
      <c r="F238" s="11">
        <v>1</v>
      </c>
      <c r="G238" s="12">
        <v>0</v>
      </c>
      <c r="H238" s="9">
        <v>1.2007000000000001</v>
      </c>
      <c r="I238" s="14">
        <v>3.47</v>
      </c>
      <c r="J238" s="8">
        <f t="shared" si="502"/>
        <v>-6101.1807188086668</v>
      </c>
      <c r="K238" s="8">
        <f t="shared" si="503"/>
        <v>6101.1807188086668</v>
      </c>
      <c r="L238" s="8">
        <f t="shared" si="504"/>
        <v>-9898.8192811913323</v>
      </c>
      <c r="M238" s="8">
        <f t="shared" si="505"/>
        <v>9898.8192811913323</v>
      </c>
      <c r="O238" s="14">
        <v>0.03</v>
      </c>
      <c r="P238" s="10">
        <v>3.2000000000000001E-2</v>
      </c>
      <c r="Q238" s="7">
        <f t="shared" si="506"/>
        <v>196.34954084936206</v>
      </c>
      <c r="R238" s="15">
        <f t="shared" si="493"/>
        <v>3.58763145398918</v>
      </c>
      <c r="S238" s="5">
        <f t="shared" si="494"/>
        <v>-1</v>
      </c>
      <c r="T238" s="16">
        <f t="shared" si="495"/>
        <v>3.7976385623826658</v>
      </c>
      <c r="U238" s="16">
        <f t="shared" si="496"/>
        <v>-3.7976385623826658</v>
      </c>
      <c r="V238" s="5">
        <f t="shared" si="497"/>
        <v>0.93129940623973395</v>
      </c>
      <c r="W238" s="5">
        <f t="shared" si="498"/>
        <v>0.93129940623973395</v>
      </c>
      <c r="X238" s="17">
        <f t="shared" si="499"/>
        <v>3.3411590429071167</v>
      </c>
      <c r="Y238" s="17">
        <f t="shared" si="500"/>
        <v>0</v>
      </c>
      <c r="Z238" s="6">
        <f t="shared" si="501"/>
        <v>3.3411590429071167</v>
      </c>
      <c r="AD238">
        <v>1</v>
      </c>
    </row>
    <row r="239" spans="1:30" x14ac:dyDescent="0.25">
      <c r="A239" s="1">
        <f>SUM($AD$4:AD239)</f>
        <v>236</v>
      </c>
      <c r="B239" s="18" t="s">
        <v>37</v>
      </c>
      <c r="C239" s="13">
        <v>3.7232386544999998</v>
      </c>
      <c r="D239" s="9">
        <v>-16</v>
      </c>
      <c r="E239" s="10">
        <v>4</v>
      </c>
      <c r="F239" s="11">
        <v>1</v>
      </c>
      <c r="G239" s="12">
        <v>0</v>
      </c>
      <c r="H239" s="9">
        <v>1.2007000000000001</v>
      </c>
      <c r="I239" s="14">
        <v>3.47</v>
      </c>
      <c r="J239" s="8">
        <f t="shared" si="502"/>
        <v>-7999.9510862694242</v>
      </c>
      <c r="K239" s="8">
        <f t="shared" si="503"/>
        <v>7999.9510862694242</v>
      </c>
      <c r="L239" s="8">
        <f t="shared" si="504"/>
        <v>-8000.0489137305749</v>
      </c>
      <c r="M239" s="8">
        <f t="shared" si="505"/>
        <v>8000.0489137305749</v>
      </c>
      <c r="O239" s="14">
        <v>0.03</v>
      </c>
      <c r="P239" s="10">
        <v>3.2000000000000001E-2</v>
      </c>
      <c r="Q239" s="7">
        <f t="shared" si="506"/>
        <v>196.34954084936206</v>
      </c>
      <c r="R239" s="15">
        <f t="shared" si="493"/>
        <v>3.58763145398918</v>
      </c>
      <c r="S239" s="5">
        <f t="shared" si="494"/>
        <v>-1</v>
      </c>
      <c r="T239" s="16">
        <f t="shared" si="495"/>
        <v>9.7827461151636148E-5</v>
      </c>
      <c r="U239" s="16">
        <f t="shared" si="496"/>
        <v>-9.7827461151636148E-5</v>
      </c>
      <c r="V239" s="5">
        <f t="shared" si="497"/>
        <v>0.99999999995387978</v>
      </c>
      <c r="W239" s="5">
        <f t="shared" si="498"/>
        <v>0.99999999995387978</v>
      </c>
      <c r="X239" s="17">
        <f t="shared" si="499"/>
        <v>3.5876314538237177</v>
      </c>
      <c r="Y239" s="17">
        <f t="shared" si="500"/>
        <v>0</v>
      </c>
      <c r="Z239" s="6">
        <f t="shared" si="501"/>
        <v>3.5876314538237177</v>
      </c>
      <c r="AD239">
        <v>1</v>
      </c>
    </row>
    <row r="240" spans="1:30" x14ac:dyDescent="0.25">
      <c r="A240" s="1">
        <f>SUM($AD$4:AD240)</f>
        <v>237</v>
      </c>
      <c r="B240" s="18" t="s">
        <v>37</v>
      </c>
      <c r="C240" s="13">
        <v>0.36514837167500003</v>
      </c>
      <c r="D240" s="9">
        <v>-8</v>
      </c>
      <c r="E240" s="10">
        <v>4</v>
      </c>
      <c r="F240" s="11">
        <v>1</v>
      </c>
      <c r="G240" s="12">
        <v>0</v>
      </c>
      <c r="H240" s="9">
        <v>1.2007000000000001</v>
      </c>
      <c r="I240" s="14">
        <v>3.47</v>
      </c>
      <c r="J240" s="8">
        <f t="shared" si="502"/>
        <v>3999.9974028522615</v>
      </c>
      <c r="K240" s="8">
        <f t="shared" si="503"/>
        <v>-3999.9974028522615</v>
      </c>
      <c r="L240" s="8">
        <f t="shared" si="504"/>
        <v>-11999.997402852263</v>
      </c>
      <c r="M240" s="8">
        <f t="shared" si="505"/>
        <v>11999.997402852263</v>
      </c>
      <c r="O240" s="14">
        <v>0.03</v>
      </c>
      <c r="P240" s="10">
        <v>3.2000000000000001E-2</v>
      </c>
      <c r="Q240" s="7">
        <f t="shared" si="506"/>
        <v>196.34954084936206</v>
      </c>
      <c r="R240" s="15">
        <f t="shared" si="493"/>
        <v>3.58763145398918</v>
      </c>
      <c r="S240" s="5">
        <f t="shared" si="494"/>
        <v>6.1257422745431001E-17</v>
      </c>
      <c r="T240" s="16">
        <f t="shared" si="495"/>
        <v>15.999994805704523</v>
      </c>
      <c r="U240" s="16">
        <f t="shared" si="496"/>
        <v>-15.999994805704523</v>
      </c>
      <c r="V240" s="5">
        <f t="shared" si="497"/>
        <v>5.099487660508142E-7</v>
      </c>
      <c r="W240" s="5">
        <f t="shared" si="498"/>
        <v>5.099487660508142E-7</v>
      </c>
      <c r="X240" s="17">
        <f t="shared" si="499"/>
        <v>1.2936576777957763E-6</v>
      </c>
      <c r="Y240" s="17">
        <f t="shared" si="500"/>
        <v>1.2936576777957763E-6</v>
      </c>
      <c r="Z240" s="6">
        <f t="shared" si="501"/>
        <v>1.8295082330068706E-6</v>
      </c>
      <c r="AD240">
        <v>1</v>
      </c>
    </row>
    <row r="241" spans="1:30" x14ac:dyDescent="0.25">
      <c r="A241" s="1">
        <f>SUM($AD$4:AD241)</f>
        <v>238</v>
      </c>
      <c r="B241" s="18" t="s">
        <v>37</v>
      </c>
      <c r="C241" s="13">
        <v>1.6371706865470641</v>
      </c>
      <c r="D241" s="9">
        <v>-8</v>
      </c>
      <c r="E241" s="10">
        <v>4</v>
      </c>
      <c r="F241" s="11">
        <v>1</v>
      </c>
      <c r="G241" s="12">
        <v>0</v>
      </c>
      <c r="H241" s="9">
        <v>1.2007000000000001</v>
      </c>
      <c r="I241" s="14">
        <v>3.47</v>
      </c>
      <c r="J241" s="8">
        <f t="shared" si="502"/>
        <v>1732.1725111146282</v>
      </c>
      <c r="K241" s="8">
        <f t="shared" si="503"/>
        <v>-1732.1725111146282</v>
      </c>
      <c r="L241" s="8">
        <f t="shared" si="504"/>
        <v>-9732.1725111146279</v>
      </c>
      <c r="M241" s="8">
        <f t="shared" si="505"/>
        <v>9732.1725111146279</v>
      </c>
      <c r="O241" s="14">
        <v>0.03</v>
      </c>
      <c r="P241" s="10">
        <v>3.2000000000000001E-2</v>
      </c>
      <c r="Q241" s="7">
        <f t="shared" si="506"/>
        <v>196.34954084936206</v>
      </c>
      <c r="R241" s="15">
        <f t="shared" si="493"/>
        <v>3.58763145398918</v>
      </c>
      <c r="S241" s="5">
        <f t="shared" si="494"/>
        <v>6.1257422745431001E-17</v>
      </c>
      <c r="T241" s="16">
        <f t="shared" si="495"/>
        <v>11.464345022229256</v>
      </c>
      <c r="U241" s="16">
        <f t="shared" si="496"/>
        <v>-11.464345022229256</v>
      </c>
      <c r="V241" s="5">
        <f t="shared" si="497"/>
        <v>0.4307168090984006</v>
      </c>
      <c r="W241" s="5">
        <f t="shared" si="498"/>
        <v>0.4307168090984006</v>
      </c>
      <c r="X241" s="17">
        <f t="shared" si="499"/>
        <v>1.0926589966301068</v>
      </c>
      <c r="Y241" s="17">
        <f t="shared" si="500"/>
        <v>1.0926589966301068</v>
      </c>
      <c r="Z241" s="6">
        <f t="shared" si="501"/>
        <v>1.545253172083275</v>
      </c>
      <c r="AD241">
        <v>1</v>
      </c>
    </row>
    <row r="242" spans="1:30" x14ac:dyDescent="0.25">
      <c r="A242" s="1">
        <f>SUM($AD$4:AD242)</f>
        <v>239</v>
      </c>
      <c r="B242" s="18" t="s">
        <v>37</v>
      </c>
      <c r="C242" s="13">
        <v>2.2400463300938731</v>
      </c>
      <c r="D242" s="9">
        <v>-8</v>
      </c>
      <c r="E242" s="10">
        <v>4</v>
      </c>
      <c r="F242" s="11">
        <v>1</v>
      </c>
      <c r="G242" s="12">
        <v>0</v>
      </c>
      <c r="H242" s="9">
        <v>1.2007000000000001</v>
      </c>
      <c r="I242" s="14">
        <v>3.47</v>
      </c>
      <c r="J242" s="8">
        <f t="shared" si="502"/>
        <v>745.12782631166897</v>
      </c>
      <c r="K242" s="8">
        <f t="shared" si="503"/>
        <v>-745.12782631166897</v>
      </c>
      <c r="L242" s="8">
        <f t="shared" si="504"/>
        <v>-8745.1278263116692</v>
      </c>
      <c r="M242" s="8">
        <f t="shared" si="505"/>
        <v>8745.1278263116692</v>
      </c>
      <c r="O242" s="14">
        <v>0.03</v>
      </c>
      <c r="P242" s="10">
        <v>3.2000000000000001E-2</v>
      </c>
      <c r="Q242" s="7">
        <f t="shared" si="506"/>
        <v>196.34954084936206</v>
      </c>
      <c r="R242" s="15">
        <f t="shared" si="493"/>
        <v>3.58763145398918</v>
      </c>
      <c r="S242" s="5">
        <f t="shared" si="494"/>
        <v>6.1257422745431001E-17</v>
      </c>
      <c r="T242" s="16">
        <f t="shared" si="495"/>
        <v>9.4902556526233379</v>
      </c>
      <c r="U242" s="16">
        <f t="shared" si="496"/>
        <v>-9.4902556526233379</v>
      </c>
      <c r="V242" s="5">
        <f t="shared" si="497"/>
        <v>0.59646741952528193</v>
      </c>
      <c r="W242" s="5">
        <f t="shared" si="498"/>
        <v>0.59646741952528193</v>
      </c>
      <c r="X242" s="17">
        <f t="shared" si="499"/>
        <v>1.513141531451468</v>
      </c>
      <c r="Y242" s="17">
        <f t="shared" si="500"/>
        <v>1.513141531451468</v>
      </c>
      <c r="Z242" s="6">
        <f t="shared" si="501"/>
        <v>2.1399052755686614</v>
      </c>
      <c r="AD242">
        <v>1</v>
      </c>
    </row>
    <row r="243" spans="1:30" x14ac:dyDescent="0.25">
      <c r="A243" s="1">
        <f>SUM($AD$4:AD243)</f>
        <v>240</v>
      </c>
      <c r="B243" s="18" t="s">
        <v>37</v>
      </c>
      <c r="C243" s="13">
        <v>3.1196285400967421</v>
      </c>
      <c r="D243" s="9">
        <v>-8</v>
      </c>
      <c r="E243" s="10">
        <v>4</v>
      </c>
      <c r="F243" s="11">
        <v>1</v>
      </c>
      <c r="G243" s="12">
        <v>0</v>
      </c>
      <c r="H243" s="9">
        <v>1.2007000000000001</v>
      </c>
      <c r="I243" s="14">
        <v>3.47</v>
      </c>
      <c r="J243" s="8">
        <f t="shared" si="502"/>
        <v>-1043.1967068984136</v>
      </c>
      <c r="K243" s="8">
        <f t="shared" si="503"/>
        <v>1043.1967068984136</v>
      </c>
      <c r="L243" s="8">
        <f t="shared" si="504"/>
        <v>-6956.803293101586</v>
      </c>
      <c r="M243" s="8">
        <f t="shared" si="505"/>
        <v>6956.803293101586</v>
      </c>
      <c r="O243" s="14">
        <v>0.03</v>
      </c>
      <c r="P243" s="10">
        <v>3.2000000000000001E-2</v>
      </c>
      <c r="Q243" s="7">
        <f t="shared" si="506"/>
        <v>196.34954084936206</v>
      </c>
      <c r="R243" s="15">
        <f t="shared" ref="R243:R263" si="507">H243/Q243*299792458/510996</f>
        <v>3.58763145398918</v>
      </c>
      <c r="S243" s="5">
        <f t="shared" ref="S243:S263" si="508">COS(Q243*D243/1000)</f>
        <v>6.1257422745431001E-17</v>
      </c>
      <c r="T243" s="16">
        <f t="shared" ref="T243:T263" si="509">IF(OR(E243=2,E243=3),-1,1)*2000*ACOS(V243)/Q243</f>
        <v>5.9136065862031728</v>
      </c>
      <c r="U243" s="16">
        <f t="shared" ref="U243:U263" si="510">IF(OR(E243=3,E243=4),-1,1)*2000*ACOS(W243)/Q243</f>
        <v>-5.9136065862031728</v>
      </c>
      <c r="V243" s="5">
        <f t="shared" ref="V243:V263" si="511">Z243/R243</f>
        <v>0.83615180291601543</v>
      </c>
      <c r="W243" s="5">
        <f t="shared" ref="W243:W263" si="512">Z243/R243</f>
        <v>0.83615180291601543</v>
      </c>
      <c r="X243" s="17">
        <f t="shared" ref="X243:X263" si="513">Z243*SQRT(1-COS(Q243*D243/1000))/SQRT(2)</f>
        <v>2.1211821101598627</v>
      </c>
      <c r="Y243" s="17">
        <f t="shared" ref="Y243:Y263" si="514">Z243*SQRT(1+COS(Q243*D243/1000))/SQRT(2)</f>
        <v>2.1211821101598627</v>
      </c>
      <c r="Z243" s="6">
        <f t="shared" ref="Z243:Z263" si="515">SQRT(2*(O243/(F243*P243)*(1+C243^2/2)-1))</f>
        <v>2.9998045084512586</v>
      </c>
      <c r="AD243">
        <v>1</v>
      </c>
    </row>
    <row r="244" spans="1:30" x14ac:dyDescent="0.25">
      <c r="A244" s="1">
        <f>SUM($AD$4:AD244)</f>
        <v>241</v>
      </c>
      <c r="B244" s="18" t="s">
        <v>37</v>
      </c>
      <c r="C244" s="13">
        <v>3.47</v>
      </c>
      <c r="D244" s="9">
        <v>-8</v>
      </c>
      <c r="E244" s="10">
        <v>4</v>
      </c>
      <c r="F244" s="11">
        <v>1</v>
      </c>
      <c r="G244" s="12">
        <v>0</v>
      </c>
      <c r="H244" s="9">
        <v>1.2007000000000001</v>
      </c>
      <c r="I244" s="14">
        <v>3.47</v>
      </c>
      <c r="J244" s="8">
        <f t="shared" si="502"/>
        <v>-2101.1807188086673</v>
      </c>
      <c r="K244" s="8">
        <f t="shared" si="503"/>
        <v>2101.1807188086673</v>
      </c>
      <c r="L244" s="8">
        <f t="shared" si="504"/>
        <v>-5898.8192811913332</v>
      </c>
      <c r="M244" s="8">
        <f t="shared" si="505"/>
        <v>5898.8192811913332</v>
      </c>
      <c r="O244" s="14">
        <v>0.03</v>
      </c>
      <c r="P244" s="10">
        <v>3.2000000000000001E-2</v>
      </c>
      <c r="Q244" s="7">
        <f t="shared" si="506"/>
        <v>196.34954084936206</v>
      </c>
      <c r="R244" s="15">
        <f t="shared" si="507"/>
        <v>3.58763145398918</v>
      </c>
      <c r="S244" s="5">
        <f t="shared" si="508"/>
        <v>6.1257422745431001E-17</v>
      </c>
      <c r="T244" s="16">
        <f t="shared" si="509"/>
        <v>3.7976385623826658</v>
      </c>
      <c r="U244" s="16">
        <f t="shared" si="510"/>
        <v>-3.7976385623826658</v>
      </c>
      <c r="V244" s="5">
        <f t="shared" si="511"/>
        <v>0.93129940623973395</v>
      </c>
      <c r="W244" s="5">
        <f t="shared" si="512"/>
        <v>0.93129940623973395</v>
      </c>
      <c r="X244" s="17">
        <f t="shared" si="513"/>
        <v>2.362556216262377</v>
      </c>
      <c r="Y244" s="17">
        <f t="shared" si="514"/>
        <v>2.362556216262377</v>
      </c>
      <c r="Z244" s="6">
        <f t="shared" si="515"/>
        <v>3.3411590429071167</v>
      </c>
      <c r="AD244">
        <v>1</v>
      </c>
    </row>
    <row r="245" spans="1:30" x14ac:dyDescent="0.25">
      <c r="A245" s="1">
        <f>SUM($AD$4:AD245)</f>
        <v>242</v>
      </c>
      <c r="B245" s="18" t="s">
        <v>37</v>
      </c>
      <c r="C245" s="13">
        <v>3.7232386544999998</v>
      </c>
      <c r="D245" s="9">
        <v>-8</v>
      </c>
      <c r="E245" s="10">
        <v>4</v>
      </c>
      <c r="F245" s="11">
        <v>1</v>
      </c>
      <c r="G245" s="12">
        <v>0</v>
      </c>
      <c r="H245" s="9">
        <v>1.2007000000000001</v>
      </c>
      <c r="I245" s="14">
        <v>3.47</v>
      </c>
      <c r="J245" s="8">
        <f t="shared" ref="J245:J263" si="516">1000*(T245/2+D245/2)+G245</f>
        <v>-3999.9510862694242</v>
      </c>
      <c r="K245" s="8">
        <f t="shared" ref="K245:K263" si="517">1000*(U245/2-D245/2)+G245</f>
        <v>3999.9510862694242</v>
      </c>
      <c r="L245" s="8">
        <f t="shared" ref="L245:L263" si="518">1000*(-T245/2+D245/2)+G245</f>
        <v>-4000.0489137305763</v>
      </c>
      <c r="M245" s="8">
        <f t="shared" ref="M245:M263" si="519">1000*(-U245/2-D245/2)+G245</f>
        <v>4000.0489137305763</v>
      </c>
      <c r="O245" s="14">
        <v>0.03</v>
      </c>
      <c r="P245" s="10">
        <v>3.2000000000000001E-2</v>
      </c>
      <c r="Q245" s="7">
        <f t="shared" si="506"/>
        <v>196.34954084936206</v>
      </c>
      <c r="R245" s="15">
        <f t="shared" si="507"/>
        <v>3.58763145398918</v>
      </c>
      <c r="S245" s="5">
        <f t="shared" si="508"/>
        <v>6.1257422745431001E-17</v>
      </c>
      <c r="T245" s="16">
        <f t="shared" si="509"/>
        <v>9.7827461151636148E-5</v>
      </c>
      <c r="U245" s="16">
        <f t="shared" si="510"/>
        <v>-9.7827461151636148E-5</v>
      </c>
      <c r="V245" s="5">
        <f t="shared" si="511"/>
        <v>0.99999999995387978</v>
      </c>
      <c r="W245" s="5">
        <f t="shared" si="512"/>
        <v>0.99999999995387978</v>
      </c>
      <c r="X245" s="17">
        <f t="shared" si="513"/>
        <v>2.5368385293969027</v>
      </c>
      <c r="Y245" s="17">
        <f t="shared" si="514"/>
        <v>2.5368385293969027</v>
      </c>
      <c r="Z245" s="6">
        <f t="shared" si="515"/>
        <v>3.5876314538237177</v>
      </c>
      <c r="AD245">
        <v>1</v>
      </c>
    </row>
    <row r="246" spans="1:30" x14ac:dyDescent="0.25">
      <c r="A246" s="1">
        <f>SUM($AD$4:AD246)</f>
        <v>243</v>
      </c>
      <c r="B246" s="18" t="s">
        <v>37</v>
      </c>
      <c r="C246" s="13">
        <v>0.36514837167500003</v>
      </c>
      <c r="D246" s="9">
        <v>0</v>
      </c>
      <c r="E246" s="10">
        <v>4</v>
      </c>
      <c r="F246" s="11">
        <v>1</v>
      </c>
      <c r="G246" s="12">
        <v>0</v>
      </c>
      <c r="H246" s="9">
        <v>1.2007000000000001</v>
      </c>
      <c r="I246" s="14">
        <v>3.47</v>
      </c>
      <c r="J246" s="8">
        <f t="shared" si="516"/>
        <v>7999.9974028522611</v>
      </c>
      <c r="K246" s="8">
        <f t="shared" si="517"/>
        <v>-7999.9974028522611</v>
      </c>
      <c r="L246" s="8">
        <f t="shared" si="518"/>
        <v>-7999.9974028522611</v>
      </c>
      <c r="M246" s="8">
        <f t="shared" si="519"/>
        <v>7999.9974028522611</v>
      </c>
      <c r="O246" s="14">
        <v>0.03</v>
      </c>
      <c r="P246" s="10">
        <v>3.2000000000000001E-2</v>
      </c>
      <c r="Q246" s="7">
        <f t="shared" si="506"/>
        <v>196.34954084936206</v>
      </c>
      <c r="R246" s="15">
        <f t="shared" si="507"/>
        <v>3.58763145398918</v>
      </c>
      <c r="S246" s="5">
        <f t="shared" si="508"/>
        <v>1</v>
      </c>
      <c r="T246" s="16">
        <f t="shared" si="509"/>
        <v>15.999994805704523</v>
      </c>
      <c r="U246" s="16">
        <f t="shared" si="510"/>
        <v>-15.999994805704523</v>
      </c>
      <c r="V246" s="5">
        <f t="shared" si="511"/>
        <v>5.099487660508142E-7</v>
      </c>
      <c r="W246" s="5">
        <f t="shared" si="512"/>
        <v>5.099487660508142E-7</v>
      </c>
      <c r="X246" s="17">
        <f t="shared" si="513"/>
        <v>0</v>
      </c>
      <c r="Y246" s="17">
        <f t="shared" si="514"/>
        <v>1.8295082330068706E-6</v>
      </c>
      <c r="Z246" s="6">
        <f t="shared" si="515"/>
        <v>1.8295082330068706E-6</v>
      </c>
      <c r="AD246">
        <v>1</v>
      </c>
    </row>
    <row r="247" spans="1:30" x14ac:dyDescent="0.25">
      <c r="A247" s="1">
        <f>SUM($AD$4:AD247)</f>
        <v>244</v>
      </c>
      <c r="B247" s="18" t="s">
        <v>37</v>
      </c>
      <c r="C247" s="13">
        <v>1.6371706865470641</v>
      </c>
      <c r="D247" s="9">
        <v>0</v>
      </c>
      <c r="E247" s="10">
        <v>4</v>
      </c>
      <c r="F247" s="11">
        <v>1</v>
      </c>
      <c r="G247" s="12">
        <v>0</v>
      </c>
      <c r="H247" s="9">
        <v>1.2007000000000001</v>
      </c>
      <c r="I247" s="14">
        <v>3.47</v>
      </c>
      <c r="J247" s="8">
        <f t="shared" si="516"/>
        <v>5732.1725111146279</v>
      </c>
      <c r="K247" s="8">
        <f t="shared" si="517"/>
        <v>-5732.1725111146279</v>
      </c>
      <c r="L247" s="8">
        <f t="shared" si="518"/>
        <v>-5732.1725111146279</v>
      </c>
      <c r="M247" s="8">
        <f t="shared" si="519"/>
        <v>5732.1725111146279</v>
      </c>
      <c r="O247" s="14">
        <v>0.03</v>
      </c>
      <c r="P247" s="10">
        <v>3.2000000000000001E-2</v>
      </c>
      <c r="Q247" s="7">
        <f t="shared" si="506"/>
        <v>196.34954084936206</v>
      </c>
      <c r="R247" s="15">
        <f t="shared" si="507"/>
        <v>3.58763145398918</v>
      </c>
      <c r="S247" s="5">
        <f t="shared" si="508"/>
        <v>1</v>
      </c>
      <c r="T247" s="16">
        <f t="shared" si="509"/>
        <v>11.464345022229256</v>
      </c>
      <c r="U247" s="16">
        <f t="shared" si="510"/>
        <v>-11.464345022229256</v>
      </c>
      <c r="V247" s="5">
        <f t="shared" si="511"/>
        <v>0.4307168090984006</v>
      </c>
      <c r="W247" s="5">
        <f t="shared" si="512"/>
        <v>0.4307168090984006</v>
      </c>
      <c r="X247" s="17">
        <f t="shared" si="513"/>
        <v>0</v>
      </c>
      <c r="Y247" s="17">
        <f t="shared" si="514"/>
        <v>1.545253172083275</v>
      </c>
      <c r="Z247" s="6">
        <f t="shared" si="515"/>
        <v>1.545253172083275</v>
      </c>
      <c r="AD247">
        <v>1</v>
      </c>
    </row>
    <row r="248" spans="1:30" x14ac:dyDescent="0.25">
      <c r="A248" s="1">
        <f>SUM($AD$4:AD248)</f>
        <v>245</v>
      </c>
      <c r="B248" s="18" t="s">
        <v>37</v>
      </c>
      <c r="C248" s="13">
        <v>2.2400463300938731</v>
      </c>
      <c r="D248" s="9">
        <v>0</v>
      </c>
      <c r="E248" s="10">
        <v>4</v>
      </c>
      <c r="F248" s="11">
        <v>1</v>
      </c>
      <c r="G248" s="12">
        <v>0</v>
      </c>
      <c r="H248" s="9">
        <v>1.2007000000000001</v>
      </c>
      <c r="I248" s="14">
        <v>3.47</v>
      </c>
      <c r="J248" s="8">
        <f t="shared" si="516"/>
        <v>4745.1278263116692</v>
      </c>
      <c r="K248" s="8">
        <f t="shared" si="517"/>
        <v>-4745.1278263116692</v>
      </c>
      <c r="L248" s="8">
        <f t="shared" si="518"/>
        <v>-4745.1278263116692</v>
      </c>
      <c r="M248" s="8">
        <f t="shared" si="519"/>
        <v>4745.1278263116692</v>
      </c>
      <c r="O248" s="14">
        <v>0.03</v>
      </c>
      <c r="P248" s="10">
        <v>3.2000000000000001E-2</v>
      </c>
      <c r="Q248" s="7">
        <f t="shared" si="506"/>
        <v>196.34954084936206</v>
      </c>
      <c r="R248" s="15">
        <f t="shared" si="507"/>
        <v>3.58763145398918</v>
      </c>
      <c r="S248" s="5">
        <f t="shared" si="508"/>
        <v>1</v>
      </c>
      <c r="T248" s="16">
        <f t="shared" si="509"/>
        <v>9.4902556526233379</v>
      </c>
      <c r="U248" s="16">
        <f t="shared" si="510"/>
        <v>-9.4902556526233379</v>
      </c>
      <c r="V248" s="5">
        <f t="shared" si="511"/>
        <v>0.59646741952528193</v>
      </c>
      <c r="W248" s="5">
        <f t="shared" si="512"/>
        <v>0.59646741952528193</v>
      </c>
      <c r="X248" s="17">
        <f t="shared" si="513"/>
        <v>0</v>
      </c>
      <c r="Y248" s="17">
        <f t="shared" si="514"/>
        <v>2.1399052755686614</v>
      </c>
      <c r="Z248" s="6">
        <f t="shared" si="515"/>
        <v>2.1399052755686614</v>
      </c>
      <c r="AD248">
        <v>1</v>
      </c>
    </row>
    <row r="249" spans="1:30" x14ac:dyDescent="0.25">
      <c r="A249" s="1">
        <f>SUM($AD$4:AD249)</f>
        <v>246</v>
      </c>
      <c r="B249" s="18" t="s">
        <v>37</v>
      </c>
      <c r="C249" s="13">
        <v>3.1196285400967421</v>
      </c>
      <c r="D249" s="9">
        <v>0</v>
      </c>
      <c r="E249" s="10">
        <v>4</v>
      </c>
      <c r="F249" s="11">
        <v>1</v>
      </c>
      <c r="G249" s="12">
        <v>0</v>
      </c>
      <c r="H249" s="9">
        <v>1.2007000000000001</v>
      </c>
      <c r="I249" s="14">
        <v>3.47</v>
      </c>
      <c r="J249" s="8">
        <f t="shared" si="516"/>
        <v>2956.8032931015864</v>
      </c>
      <c r="K249" s="8">
        <f t="shared" si="517"/>
        <v>-2956.8032931015864</v>
      </c>
      <c r="L249" s="8">
        <f t="shared" si="518"/>
        <v>-2956.8032931015864</v>
      </c>
      <c r="M249" s="8">
        <f t="shared" si="519"/>
        <v>2956.8032931015864</v>
      </c>
      <c r="O249" s="14">
        <v>0.03</v>
      </c>
      <c r="P249" s="10">
        <v>3.2000000000000001E-2</v>
      </c>
      <c r="Q249" s="7">
        <f t="shared" si="506"/>
        <v>196.34954084936206</v>
      </c>
      <c r="R249" s="15">
        <f t="shared" si="507"/>
        <v>3.58763145398918</v>
      </c>
      <c r="S249" s="5">
        <f t="shared" si="508"/>
        <v>1</v>
      </c>
      <c r="T249" s="16">
        <f t="shared" si="509"/>
        <v>5.9136065862031728</v>
      </c>
      <c r="U249" s="16">
        <f t="shared" si="510"/>
        <v>-5.9136065862031728</v>
      </c>
      <c r="V249" s="5">
        <f t="shared" si="511"/>
        <v>0.83615180291601543</v>
      </c>
      <c r="W249" s="5">
        <f t="shared" si="512"/>
        <v>0.83615180291601543</v>
      </c>
      <c r="X249" s="17">
        <f t="shared" si="513"/>
        <v>0</v>
      </c>
      <c r="Y249" s="17">
        <f t="shared" si="514"/>
        <v>2.9998045084512586</v>
      </c>
      <c r="Z249" s="6">
        <f t="shared" si="515"/>
        <v>2.9998045084512586</v>
      </c>
      <c r="AD249">
        <v>1</v>
      </c>
    </row>
    <row r="250" spans="1:30" x14ac:dyDescent="0.25">
      <c r="A250" s="1">
        <f>SUM($AD$4:AD250)</f>
        <v>247</v>
      </c>
      <c r="B250" s="18" t="s">
        <v>37</v>
      </c>
      <c r="C250" s="13">
        <v>3.47</v>
      </c>
      <c r="D250" s="9">
        <v>0</v>
      </c>
      <c r="E250" s="10">
        <v>4</v>
      </c>
      <c r="F250" s="11">
        <v>1</v>
      </c>
      <c r="G250" s="12">
        <v>0</v>
      </c>
      <c r="H250" s="9">
        <v>1.2007000000000001</v>
      </c>
      <c r="I250" s="14">
        <v>3.47</v>
      </c>
      <c r="J250" s="8">
        <f t="shared" si="516"/>
        <v>1898.8192811913329</v>
      </c>
      <c r="K250" s="8">
        <f t="shared" si="517"/>
        <v>-1898.8192811913329</v>
      </c>
      <c r="L250" s="8">
        <f t="shared" si="518"/>
        <v>-1898.8192811913329</v>
      </c>
      <c r="M250" s="8">
        <f t="shared" si="519"/>
        <v>1898.8192811913329</v>
      </c>
      <c r="O250" s="14">
        <v>0.03</v>
      </c>
      <c r="P250" s="10">
        <v>3.2000000000000001E-2</v>
      </c>
      <c r="Q250" s="7">
        <f t="shared" si="506"/>
        <v>196.34954084936206</v>
      </c>
      <c r="R250" s="15">
        <f t="shared" si="507"/>
        <v>3.58763145398918</v>
      </c>
      <c r="S250" s="5">
        <f t="shared" si="508"/>
        <v>1</v>
      </c>
      <c r="T250" s="16">
        <f t="shared" si="509"/>
        <v>3.7976385623826658</v>
      </c>
      <c r="U250" s="16">
        <f t="shared" si="510"/>
        <v>-3.7976385623826658</v>
      </c>
      <c r="V250" s="5">
        <f t="shared" si="511"/>
        <v>0.93129940623973395</v>
      </c>
      <c r="W250" s="5">
        <f t="shared" si="512"/>
        <v>0.93129940623973395</v>
      </c>
      <c r="X250" s="17">
        <f t="shared" si="513"/>
        <v>0</v>
      </c>
      <c r="Y250" s="17">
        <f t="shared" si="514"/>
        <v>3.3411590429071167</v>
      </c>
      <c r="Z250" s="6">
        <f t="shared" si="515"/>
        <v>3.3411590429071167</v>
      </c>
      <c r="AD250">
        <v>1</v>
      </c>
    </row>
    <row r="251" spans="1:30" x14ac:dyDescent="0.25">
      <c r="A251" s="1">
        <f>SUM($AD$4:AD251)</f>
        <v>248</v>
      </c>
      <c r="B251" s="18" t="s">
        <v>37</v>
      </c>
      <c r="C251" s="13">
        <v>3.7232386544999998</v>
      </c>
      <c r="D251" s="9">
        <v>0</v>
      </c>
      <c r="E251" s="10">
        <v>4</v>
      </c>
      <c r="F251" s="11">
        <v>1</v>
      </c>
      <c r="G251" s="12">
        <v>0</v>
      </c>
      <c r="H251" s="9">
        <v>1.2007000000000001</v>
      </c>
      <c r="I251" s="14">
        <v>3.47</v>
      </c>
      <c r="J251" s="8">
        <f t="shared" si="516"/>
        <v>4.8913730575818076E-2</v>
      </c>
      <c r="K251" s="8">
        <f t="shared" si="517"/>
        <v>-4.8913730575818076E-2</v>
      </c>
      <c r="L251" s="8">
        <f t="shared" si="518"/>
        <v>-4.8913730575818076E-2</v>
      </c>
      <c r="M251" s="8">
        <f t="shared" si="519"/>
        <v>4.8913730575818076E-2</v>
      </c>
      <c r="O251" s="14">
        <v>0.03</v>
      </c>
      <c r="P251" s="10">
        <v>3.2000000000000001E-2</v>
      </c>
      <c r="Q251" s="7">
        <f t="shared" si="506"/>
        <v>196.34954084936206</v>
      </c>
      <c r="R251" s="15">
        <f t="shared" si="507"/>
        <v>3.58763145398918</v>
      </c>
      <c r="S251" s="5">
        <f t="shared" si="508"/>
        <v>1</v>
      </c>
      <c r="T251" s="16">
        <f t="shared" si="509"/>
        <v>9.7827461151636148E-5</v>
      </c>
      <c r="U251" s="16">
        <f t="shared" si="510"/>
        <v>-9.7827461151636148E-5</v>
      </c>
      <c r="V251" s="5">
        <f t="shared" si="511"/>
        <v>0.99999999995387978</v>
      </c>
      <c r="W251" s="5">
        <f t="shared" si="512"/>
        <v>0.99999999995387978</v>
      </c>
      <c r="X251" s="17">
        <f t="shared" si="513"/>
        <v>0</v>
      </c>
      <c r="Y251" s="17">
        <f t="shared" si="514"/>
        <v>3.5876314538237177</v>
      </c>
      <c r="Z251" s="6">
        <f t="shared" si="515"/>
        <v>3.5876314538237177</v>
      </c>
      <c r="AD251">
        <v>1</v>
      </c>
    </row>
    <row r="252" spans="1:30" x14ac:dyDescent="0.25">
      <c r="A252" s="1">
        <f>SUM($AD$4:AD252)</f>
        <v>249</v>
      </c>
      <c r="B252" s="18" t="s">
        <v>37</v>
      </c>
      <c r="C252" s="13">
        <v>0.36514837167500003</v>
      </c>
      <c r="D252" s="9">
        <v>8</v>
      </c>
      <c r="E252" s="10">
        <v>4</v>
      </c>
      <c r="F252" s="11">
        <v>1</v>
      </c>
      <c r="G252" s="12">
        <v>0</v>
      </c>
      <c r="H252" s="9">
        <v>1.2007000000000001</v>
      </c>
      <c r="I252" s="14">
        <v>3.47</v>
      </c>
      <c r="J252" s="8">
        <f t="shared" si="516"/>
        <v>11999.997402852263</v>
      </c>
      <c r="K252" s="8">
        <f t="shared" si="517"/>
        <v>-11999.997402852263</v>
      </c>
      <c r="L252" s="8">
        <f t="shared" si="518"/>
        <v>-3999.9974028522615</v>
      </c>
      <c r="M252" s="8">
        <f t="shared" si="519"/>
        <v>3999.9974028522615</v>
      </c>
      <c r="O252" s="14">
        <v>0.03</v>
      </c>
      <c r="P252" s="10">
        <v>3.2000000000000001E-2</v>
      </c>
      <c r="Q252" s="7">
        <f t="shared" si="506"/>
        <v>196.34954084936206</v>
      </c>
      <c r="R252" s="15">
        <f t="shared" si="507"/>
        <v>3.58763145398918</v>
      </c>
      <c r="S252" s="5">
        <f t="shared" si="508"/>
        <v>6.1257422745431001E-17</v>
      </c>
      <c r="T252" s="16">
        <f t="shared" si="509"/>
        <v>15.999994805704523</v>
      </c>
      <c r="U252" s="16">
        <f t="shared" si="510"/>
        <v>-15.999994805704523</v>
      </c>
      <c r="V252" s="5">
        <f t="shared" si="511"/>
        <v>5.099487660508142E-7</v>
      </c>
      <c r="W252" s="5">
        <f t="shared" si="512"/>
        <v>5.099487660508142E-7</v>
      </c>
      <c r="X252" s="17">
        <f t="shared" si="513"/>
        <v>1.2936576777957763E-6</v>
      </c>
      <c r="Y252" s="17">
        <f t="shared" si="514"/>
        <v>1.2936576777957763E-6</v>
      </c>
      <c r="Z252" s="6">
        <f t="shared" si="515"/>
        <v>1.8295082330068706E-6</v>
      </c>
      <c r="AD252">
        <v>1</v>
      </c>
    </row>
    <row r="253" spans="1:30" x14ac:dyDescent="0.25">
      <c r="A253" s="1">
        <f>SUM($AD$4:AD253)</f>
        <v>250</v>
      </c>
      <c r="B253" s="18" t="s">
        <v>37</v>
      </c>
      <c r="C253" s="13">
        <v>1.6371706865470641</v>
      </c>
      <c r="D253" s="9">
        <v>8</v>
      </c>
      <c r="E253" s="10">
        <v>4</v>
      </c>
      <c r="F253" s="11">
        <v>1</v>
      </c>
      <c r="G253" s="12">
        <v>0</v>
      </c>
      <c r="H253" s="9">
        <v>1.2007000000000001</v>
      </c>
      <c r="I253" s="14">
        <v>3.47</v>
      </c>
      <c r="J253" s="8">
        <f t="shared" si="516"/>
        <v>9732.1725111146279</v>
      </c>
      <c r="K253" s="8">
        <f t="shared" si="517"/>
        <v>-9732.1725111146279</v>
      </c>
      <c r="L253" s="8">
        <f t="shared" si="518"/>
        <v>-1732.1725111146282</v>
      </c>
      <c r="M253" s="8">
        <f t="shared" si="519"/>
        <v>1732.1725111146282</v>
      </c>
      <c r="O253" s="14">
        <v>0.03</v>
      </c>
      <c r="P253" s="10">
        <v>3.2000000000000001E-2</v>
      </c>
      <c r="Q253" s="7">
        <f t="shared" si="506"/>
        <v>196.34954084936206</v>
      </c>
      <c r="R253" s="15">
        <f t="shared" si="507"/>
        <v>3.58763145398918</v>
      </c>
      <c r="S253" s="5">
        <f t="shared" si="508"/>
        <v>6.1257422745431001E-17</v>
      </c>
      <c r="T253" s="16">
        <f t="shared" si="509"/>
        <v>11.464345022229256</v>
      </c>
      <c r="U253" s="16">
        <f t="shared" si="510"/>
        <v>-11.464345022229256</v>
      </c>
      <c r="V253" s="5">
        <f t="shared" si="511"/>
        <v>0.4307168090984006</v>
      </c>
      <c r="W253" s="5">
        <f t="shared" si="512"/>
        <v>0.4307168090984006</v>
      </c>
      <c r="X253" s="17">
        <f t="shared" si="513"/>
        <v>1.0926589966301068</v>
      </c>
      <c r="Y253" s="17">
        <f t="shared" si="514"/>
        <v>1.0926589966301068</v>
      </c>
      <c r="Z253" s="6">
        <f t="shared" si="515"/>
        <v>1.545253172083275</v>
      </c>
      <c r="AD253">
        <v>1</v>
      </c>
    </row>
    <row r="254" spans="1:30" x14ac:dyDescent="0.25">
      <c r="A254" s="1">
        <f>SUM($AD$4:AD254)</f>
        <v>251</v>
      </c>
      <c r="B254" s="18" t="s">
        <v>37</v>
      </c>
      <c r="C254" s="13">
        <v>2.2400463300938731</v>
      </c>
      <c r="D254" s="9">
        <v>8</v>
      </c>
      <c r="E254" s="10">
        <v>4</v>
      </c>
      <c r="F254" s="11">
        <v>1</v>
      </c>
      <c r="G254" s="12">
        <v>0</v>
      </c>
      <c r="H254" s="9">
        <v>1.2007000000000001</v>
      </c>
      <c r="I254" s="14">
        <v>3.47</v>
      </c>
      <c r="J254" s="8">
        <f t="shared" si="516"/>
        <v>8745.1278263116692</v>
      </c>
      <c r="K254" s="8">
        <f t="shared" si="517"/>
        <v>-8745.1278263116692</v>
      </c>
      <c r="L254" s="8">
        <f t="shared" si="518"/>
        <v>-745.12782631166897</v>
      </c>
      <c r="M254" s="8">
        <f t="shared" si="519"/>
        <v>745.12782631166897</v>
      </c>
      <c r="O254" s="14">
        <v>0.03</v>
      </c>
      <c r="P254" s="10">
        <v>3.2000000000000001E-2</v>
      </c>
      <c r="Q254" s="7">
        <f t="shared" si="506"/>
        <v>196.34954084936206</v>
      </c>
      <c r="R254" s="15">
        <f t="shared" si="507"/>
        <v>3.58763145398918</v>
      </c>
      <c r="S254" s="5">
        <f t="shared" si="508"/>
        <v>6.1257422745431001E-17</v>
      </c>
      <c r="T254" s="16">
        <f t="shared" si="509"/>
        <v>9.4902556526233379</v>
      </c>
      <c r="U254" s="16">
        <f t="shared" si="510"/>
        <v>-9.4902556526233379</v>
      </c>
      <c r="V254" s="5">
        <f t="shared" si="511"/>
        <v>0.59646741952528193</v>
      </c>
      <c r="W254" s="5">
        <f t="shared" si="512"/>
        <v>0.59646741952528193</v>
      </c>
      <c r="X254" s="17">
        <f t="shared" si="513"/>
        <v>1.513141531451468</v>
      </c>
      <c r="Y254" s="17">
        <f t="shared" si="514"/>
        <v>1.513141531451468</v>
      </c>
      <c r="Z254" s="6">
        <f t="shared" si="515"/>
        <v>2.1399052755686614</v>
      </c>
      <c r="AD254">
        <v>1</v>
      </c>
    </row>
    <row r="255" spans="1:30" x14ac:dyDescent="0.25">
      <c r="A255" s="1">
        <f>SUM($AD$4:AD255)</f>
        <v>252</v>
      </c>
      <c r="B255" s="18" t="s">
        <v>37</v>
      </c>
      <c r="C255" s="13">
        <v>3.1196285400967421</v>
      </c>
      <c r="D255" s="9">
        <v>8</v>
      </c>
      <c r="E255" s="10">
        <v>4</v>
      </c>
      <c r="F255" s="11">
        <v>1</v>
      </c>
      <c r="G255" s="12">
        <v>0</v>
      </c>
      <c r="H255" s="9">
        <v>1.2007000000000001</v>
      </c>
      <c r="I255" s="14">
        <v>3.47</v>
      </c>
      <c r="J255" s="8">
        <f t="shared" si="516"/>
        <v>6956.803293101586</v>
      </c>
      <c r="K255" s="8">
        <f t="shared" si="517"/>
        <v>-6956.803293101586</v>
      </c>
      <c r="L255" s="8">
        <f t="shared" si="518"/>
        <v>1043.1967068984136</v>
      </c>
      <c r="M255" s="8">
        <f t="shared" si="519"/>
        <v>-1043.1967068984136</v>
      </c>
      <c r="O255" s="14">
        <v>0.03</v>
      </c>
      <c r="P255" s="10">
        <v>3.2000000000000001E-2</v>
      </c>
      <c r="Q255" s="7">
        <f t="shared" si="506"/>
        <v>196.34954084936206</v>
      </c>
      <c r="R255" s="15">
        <f t="shared" si="507"/>
        <v>3.58763145398918</v>
      </c>
      <c r="S255" s="5">
        <f t="shared" si="508"/>
        <v>6.1257422745431001E-17</v>
      </c>
      <c r="T255" s="16">
        <f t="shared" si="509"/>
        <v>5.9136065862031728</v>
      </c>
      <c r="U255" s="16">
        <f t="shared" si="510"/>
        <v>-5.9136065862031728</v>
      </c>
      <c r="V255" s="5">
        <f t="shared" si="511"/>
        <v>0.83615180291601543</v>
      </c>
      <c r="W255" s="5">
        <f t="shared" si="512"/>
        <v>0.83615180291601543</v>
      </c>
      <c r="X255" s="17">
        <f t="shared" si="513"/>
        <v>2.1211821101598627</v>
      </c>
      <c r="Y255" s="17">
        <f t="shared" si="514"/>
        <v>2.1211821101598627</v>
      </c>
      <c r="Z255" s="6">
        <f t="shared" si="515"/>
        <v>2.9998045084512586</v>
      </c>
      <c r="AD255">
        <v>1</v>
      </c>
    </row>
    <row r="256" spans="1:30" x14ac:dyDescent="0.25">
      <c r="A256" s="1">
        <f>SUM($AD$4:AD256)</f>
        <v>253</v>
      </c>
      <c r="B256" s="18" t="s">
        <v>37</v>
      </c>
      <c r="C256" s="13">
        <v>3.47</v>
      </c>
      <c r="D256" s="9">
        <v>8</v>
      </c>
      <c r="E256" s="10">
        <v>4</v>
      </c>
      <c r="F256" s="11">
        <v>1</v>
      </c>
      <c r="G256" s="12">
        <v>0</v>
      </c>
      <c r="H256" s="9">
        <v>1.2007000000000001</v>
      </c>
      <c r="I256" s="14">
        <v>3.47</v>
      </c>
      <c r="J256" s="8">
        <f t="shared" si="516"/>
        <v>5898.8192811913332</v>
      </c>
      <c r="K256" s="8">
        <f t="shared" si="517"/>
        <v>-5898.8192811913332</v>
      </c>
      <c r="L256" s="8">
        <f t="shared" si="518"/>
        <v>2101.1807188086673</v>
      </c>
      <c r="M256" s="8">
        <f t="shared" si="519"/>
        <v>-2101.1807188086673</v>
      </c>
      <c r="O256" s="14">
        <v>0.03</v>
      </c>
      <c r="P256" s="10">
        <v>3.2000000000000001E-2</v>
      </c>
      <c r="Q256" s="7">
        <f t="shared" si="506"/>
        <v>196.34954084936206</v>
      </c>
      <c r="R256" s="15">
        <f t="shared" si="507"/>
        <v>3.58763145398918</v>
      </c>
      <c r="S256" s="5">
        <f t="shared" si="508"/>
        <v>6.1257422745431001E-17</v>
      </c>
      <c r="T256" s="16">
        <f t="shared" si="509"/>
        <v>3.7976385623826658</v>
      </c>
      <c r="U256" s="16">
        <f t="shared" si="510"/>
        <v>-3.7976385623826658</v>
      </c>
      <c r="V256" s="5">
        <f t="shared" si="511"/>
        <v>0.93129940623973395</v>
      </c>
      <c r="W256" s="5">
        <f t="shared" si="512"/>
        <v>0.93129940623973395</v>
      </c>
      <c r="X256" s="17">
        <f t="shared" si="513"/>
        <v>2.362556216262377</v>
      </c>
      <c r="Y256" s="17">
        <f t="shared" si="514"/>
        <v>2.362556216262377</v>
      </c>
      <c r="Z256" s="6">
        <f t="shared" si="515"/>
        <v>3.3411590429071167</v>
      </c>
      <c r="AD256">
        <v>1</v>
      </c>
    </row>
    <row r="257" spans="1:30" x14ac:dyDescent="0.25">
      <c r="A257" s="1">
        <f>SUM($AD$4:AD257)</f>
        <v>254</v>
      </c>
      <c r="B257" s="18" t="s">
        <v>37</v>
      </c>
      <c r="C257" s="13">
        <v>3.7232386544999998</v>
      </c>
      <c r="D257" s="9">
        <v>8</v>
      </c>
      <c r="E257" s="10">
        <v>4</v>
      </c>
      <c r="F257" s="11">
        <v>1</v>
      </c>
      <c r="G257" s="12">
        <v>0</v>
      </c>
      <c r="H257" s="9">
        <v>1.2007000000000001</v>
      </c>
      <c r="I257" s="14">
        <v>3.47</v>
      </c>
      <c r="J257" s="8">
        <f t="shared" si="516"/>
        <v>4000.0489137305763</v>
      </c>
      <c r="K257" s="8">
        <f t="shared" si="517"/>
        <v>-4000.0489137305763</v>
      </c>
      <c r="L257" s="8">
        <f t="shared" si="518"/>
        <v>3999.9510862694242</v>
      </c>
      <c r="M257" s="8">
        <f t="shared" si="519"/>
        <v>-3999.9510862694242</v>
      </c>
      <c r="O257" s="14">
        <v>0.03</v>
      </c>
      <c r="P257" s="10">
        <v>3.2000000000000001E-2</v>
      </c>
      <c r="Q257" s="7">
        <f t="shared" si="506"/>
        <v>196.34954084936206</v>
      </c>
      <c r="R257" s="15">
        <f t="shared" si="507"/>
        <v>3.58763145398918</v>
      </c>
      <c r="S257" s="5">
        <f t="shared" si="508"/>
        <v>6.1257422745431001E-17</v>
      </c>
      <c r="T257" s="16">
        <f t="shared" si="509"/>
        <v>9.7827461151636148E-5</v>
      </c>
      <c r="U257" s="16">
        <f t="shared" si="510"/>
        <v>-9.7827461151636148E-5</v>
      </c>
      <c r="V257" s="5">
        <f t="shared" si="511"/>
        <v>0.99999999995387978</v>
      </c>
      <c r="W257" s="5">
        <f t="shared" si="512"/>
        <v>0.99999999995387978</v>
      </c>
      <c r="X257" s="17">
        <f t="shared" si="513"/>
        <v>2.5368385293969027</v>
      </c>
      <c r="Y257" s="17">
        <f t="shared" si="514"/>
        <v>2.5368385293969027</v>
      </c>
      <c r="Z257" s="6">
        <f t="shared" si="515"/>
        <v>3.5876314538237177</v>
      </c>
      <c r="AD257">
        <v>1</v>
      </c>
    </row>
    <row r="258" spans="1:30" x14ac:dyDescent="0.25">
      <c r="A258" s="1">
        <f>SUM($AD$4:AD258)</f>
        <v>255</v>
      </c>
      <c r="B258" s="18" t="s">
        <v>37</v>
      </c>
      <c r="C258" s="13">
        <v>0.36514837167500003</v>
      </c>
      <c r="D258" s="9">
        <v>16</v>
      </c>
      <c r="E258" s="10">
        <v>4</v>
      </c>
      <c r="F258" s="11">
        <v>1</v>
      </c>
      <c r="G258" s="12">
        <v>0</v>
      </c>
      <c r="H258" s="9">
        <v>1.2007000000000001</v>
      </c>
      <c r="I258" s="14">
        <v>3.47</v>
      </c>
      <c r="J258" s="8">
        <f t="shared" si="516"/>
        <v>15999.997402852263</v>
      </c>
      <c r="K258" s="8">
        <f t="shared" si="517"/>
        <v>-15999.997402852263</v>
      </c>
      <c r="L258" s="8">
        <f t="shared" si="518"/>
        <v>2.5971477386477204E-3</v>
      </c>
      <c r="M258" s="8">
        <f t="shared" si="519"/>
        <v>-2.5971477386477204E-3</v>
      </c>
      <c r="O258" s="14">
        <v>0.03</v>
      </c>
      <c r="P258" s="10">
        <v>3.2000000000000001E-2</v>
      </c>
      <c r="Q258" s="7">
        <f t="shared" si="506"/>
        <v>196.34954084936206</v>
      </c>
      <c r="R258" s="15">
        <f t="shared" si="507"/>
        <v>3.58763145398918</v>
      </c>
      <c r="S258" s="5">
        <f t="shared" si="508"/>
        <v>-1</v>
      </c>
      <c r="T258" s="16">
        <f t="shared" si="509"/>
        <v>15.999994805704523</v>
      </c>
      <c r="U258" s="16">
        <f t="shared" si="510"/>
        <v>-15.999994805704523</v>
      </c>
      <c r="V258" s="5">
        <f t="shared" si="511"/>
        <v>5.099487660508142E-7</v>
      </c>
      <c r="W258" s="5">
        <f t="shared" si="512"/>
        <v>5.099487660508142E-7</v>
      </c>
      <c r="X258" s="17">
        <f t="shared" si="513"/>
        <v>1.8295082330068706E-6</v>
      </c>
      <c r="Y258" s="17">
        <f t="shared" si="514"/>
        <v>0</v>
      </c>
      <c r="Z258" s="6">
        <f t="shared" si="515"/>
        <v>1.8295082330068706E-6</v>
      </c>
      <c r="AD258">
        <v>1</v>
      </c>
    </row>
    <row r="259" spans="1:30" x14ac:dyDescent="0.25">
      <c r="A259" s="1">
        <f>SUM($AD$4:AD259)</f>
        <v>256</v>
      </c>
      <c r="B259" s="18" t="s">
        <v>37</v>
      </c>
      <c r="C259" s="13">
        <v>1.6371706865470641</v>
      </c>
      <c r="D259" s="9">
        <v>16</v>
      </c>
      <c r="E259" s="10">
        <v>4</v>
      </c>
      <c r="F259" s="11">
        <v>1</v>
      </c>
      <c r="G259" s="12">
        <v>0</v>
      </c>
      <c r="H259" s="9">
        <v>1.2007000000000001</v>
      </c>
      <c r="I259" s="14">
        <v>3.47</v>
      </c>
      <c r="J259" s="8">
        <f t="shared" si="516"/>
        <v>13732.172511114628</v>
      </c>
      <c r="K259" s="8">
        <f t="shared" si="517"/>
        <v>-13732.172511114628</v>
      </c>
      <c r="L259" s="8">
        <f t="shared" si="518"/>
        <v>2267.8274888853716</v>
      </c>
      <c r="M259" s="8">
        <f t="shared" si="519"/>
        <v>-2267.8274888853716</v>
      </c>
      <c r="O259" s="14">
        <v>0.03</v>
      </c>
      <c r="P259" s="10">
        <v>3.2000000000000001E-2</v>
      </c>
      <c r="Q259" s="7">
        <f t="shared" si="506"/>
        <v>196.34954084936206</v>
      </c>
      <c r="R259" s="15">
        <f t="shared" si="507"/>
        <v>3.58763145398918</v>
      </c>
      <c r="S259" s="5">
        <f t="shared" si="508"/>
        <v>-1</v>
      </c>
      <c r="T259" s="16">
        <f t="shared" si="509"/>
        <v>11.464345022229256</v>
      </c>
      <c r="U259" s="16">
        <f t="shared" si="510"/>
        <v>-11.464345022229256</v>
      </c>
      <c r="V259" s="5">
        <f t="shared" si="511"/>
        <v>0.4307168090984006</v>
      </c>
      <c r="W259" s="5">
        <f t="shared" si="512"/>
        <v>0.4307168090984006</v>
      </c>
      <c r="X259" s="17">
        <f t="shared" si="513"/>
        <v>1.545253172083275</v>
      </c>
      <c r="Y259" s="17">
        <f t="shared" si="514"/>
        <v>0</v>
      </c>
      <c r="Z259" s="6">
        <f t="shared" si="515"/>
        <v>1.545253172083275</v>
      </c>
      <c r="AD259">
        <v>1</v>
      </c>
    </row>
    <row r="260" spans="1:30" x14ac:dyDescent="0.25">
      <c r="A260" s="1">
        <f>SUM($AD$4:AD260)</f>
        <v>257</v>
      </c>
      <c r="B260" s="18" t="s">
        <v>37</v>
      </c>
      <c r="C260" s="13">
        <v>2.2400463300938731</v>
      </c>
      <c r="D260" s="9">
        <v>16</v>
      </c>
      <c r="E260" s="10">
        <v>4</v>
      </c>
      <c r="F260" s="11">
        <v>1</v>
      </c>
      <c r="G260" s="12">
        <v>0</v>
      </c>
      <c r="H260" s="9">
        <v>1.2007000000000001</v>
      </c>
      <c r="I260" s="14">
        <v>3.47</v>
      </c>
      <c r="J260" s="8">
        <f t="shared" si="516"/>
        <v>12745.127826311669</v>
      </c>
      <c r="K260" s="8">
        <f t="shared" si="517"/>
        <v>-12745.127826311669</v>
      </c>
      <c r="L260" s="8">
        <f t="shared" si="518"/>
        <v>3254.8721736883313</v>
      </c>
      <c r="M260" s="8">
        <f t="shared" si="519"/>
        <v>-3254.8721736883313</v>
      </c>
      <c r="O260" s="14">
        <v>0.03</v>
      </c>
      <c r="P260" s="10">
        <v>3.2000000000000001E-2</v>
      </c>
      <c r="Q260" s="7">
        <f t="shared" si="506"/>
        <v>196.34954084936206</v>
      </c>
      <c r="R260" s="15">
        <f t="shared" si="507"/>
        <v>3.58763145398918</v>
      </c>
      <c r="S260" s="5">
        <f t="shared" si="508"/>
        <v>-1</v>
      </c>
      <c r="T260" s="16">
        <f t="shared" si="509"/>
        <v>9.4902556526233379</v>
      </c>
      <c r="U260" s="16">
        <f t="shared" si="510"/>
        <v>-9.4902556526233379</v>
      </c>
      <c r="V260" s="5">
        <f t="shared" si="511"/>
        <v>0.59646741952528193</v>
      </c>
      <c r="W260" s="5">
        <f t="shared" si="512"/>
        <v>0.59646741952528193</v>
      </c>
      <c r="X260" s="17">
        <f t="shared" si="513"/>
        <v>2.1399052755686614</v>
      </c>
      <c r="Y260" s="17">
        <f t="shared" si="514"/>
        <v>0</v>
      </c>
      <c r="Z260" s="6">
        <f t="shared" si="515"/>
        <v>2.1399052755686614</v>
      </c>
      <c r="AD260">
        <v>1</v>
      </c>
    </row>
    <row r="261" spans="1:30" x14ac:dyDescent="0.25">
      <c r="A261" s="1">
        <f>SUM($AD$4:AD261)</f>
        <v>258</v>
      </c>
      <c r="B261" s="18" t="s">
        <v>37</v>
      </c>
      <c r="C261" s="13">
        <v>3.1196285400967421</v>
      </c>
      <c r="D261" s="9">
        <v>16</v>
      </c>
      <c r="E261" s="10">
        <v>4</v>
      </c>
      <c r="F261" s="11">
        <v>1</v>
      </c>
      <c r="G261" s="12">
        <v>0</v>
      </c>
      <c r="H261" s="9">
        <v>1.2007000000000001</v>
      </c>
      <c r="I261" s="14">
        <v>3.47</v>
      </c>
      <c r="J261" s="8">
        <f t="shared" si="516"/>
        <v>10956.803293101586</v>
      </c>
      <c r="K261" s="8">
        <f t="shared" si="517"/>
        <v>-10956.803293101586</v>
      </c>
      <c r="L261" s="8">
        <f t="shared" si="518"/>
        <v>5043.196706898414</v>
      </c>
      <c r="M261" s="8">
        <f t="shared" si="519"/>
        <v>-5043.196706898414</v>
      </c>
      <c r="O261" s="14">
        <v>0.03</v>
      </c>
      <c r="P261" s="10">
        <v>3.2000000000000001E-2</v>
      </c>
      <c r="Q261" s="7">
        <f t="shared" si="506"/>
        <v>196.34954084936206</v>
      </c>
      <c r="R261" s="15">
        <f t="shared" si="507"/>
        <v>3.58763145398918</v>
      </c>
      <c r="S261" s="5">
        <f t="shared" si="508"/>
        <v>-1</v>
      </c>
      <c r="T261" s="16">
        <f t="shared" si="509"/>
        <v>5.9136065862031728</v>
      </c>
      <c r="U261" s="16">
        <f t="shared" si="510"/>
        <v>-5.9136065862031728</v>
      </c>
      <c r="V261" s="5">
        <f t="shared" si="511"/>
        <v>0.83615180291601543</v>
      </c>
      <c r="W261" s="5">
        <f t="shared" si="512"/>
        <v>0.83615180291601543</v>
      </c>
      <c r="X261" s="17">
        <f t="shared" si="513"/>
        <v>2.9998045084512586</v>
      </c>
      <c r="Y261" s="17">
        <f t="shared" si="514"/>
        <v>0</v>
      </c>
      <c r="Z261" s="6">
        <f t="shared" si="515"/>
        <v>2.9998045084512586</v>
      </c>
      <c r="AD261">
        <v>1</v>
      </c>
    </row>
    <row r="262" spans="1:30" x14ac:dyDescent="0.25">
      <c r="A262" s="1">
        <f>SUM($AD$4:AD262)</f>
        <v>259</v>
      </c>
      <c r="B262" s="18" t="s">
        <v>37</v>
      </c>
      <c r="C262" s="13">
        <v>3.47</v>
      </c>
      <c r="D262" s="9">
        <v>16</v>
      </c>
      <c r="E262" s="10">
        <v>4</v>
      </c>
      <c r="F262" s="11">
        <v>1</v>
      </c>
      <c r="G262" s="12">
        <v>0</v>
      </c>
      <c r="H262" s="9">
        <v>1.2007000000000001</v>
      </c>
      <c r="I262" s="14">
        <v>3.47</v>
      </c>
      <c r="J262" s="8">
        <f t="shared" si="516"/>
        <v>9898.8192811913323</v>
      </c>
      <c r="K262" s="8">
        <f t="shared" si="517"/>
        <v>-9898.8192811913323</v>
      </c>
      <c r="L262" s="8">
        <f t="shared" si="518"/>
        <v>6101.1807188086668</v>
      </c>
      <c r="M262" s="8">
        <f t="shared" si="519"/>
        <v>-6101.1807188086668</v>
      </c>
      <c r="O262" s="14">
        <v>0.03</v>
      </c>
      <c r="P262" s="10">
        <v>3.2000000000000001E-2</v>
      </c>
      <c r="Q262" s="7">
        <f t="shared" si="506"/>
        <v>196.34954084936206</v>
      </c>
      <c r="R262" s="15">
        <f t="shared" si="507"/>
        <v>3.58763145398918</v>
      </c>
      <c r="S262" s="5">
        <f t="shared" si="508"/>
        <v>-1</v>
      </c>
      <c r="T262" s="16">
        <f t="shared" si="509"/>
        <v>3.7976385623826658</v>
      </c>
      <c r="U262" s="16">
        <f t="shared" si="510"/>
        <v>-3.7976385623826658</v>
      </c>
      <c r="V262" s="5">
        <f t="shared" si="511"/>
        <v>0.93129940623973395</v>
      </c>
      <c r="W262" s="5">
        <f t="shared" si="512"/>
        <v>0.93129940623973395</v>
      </c>
      <c r="X262" s="17">
        <f t="shared" si="513"/>
        <v>3.3411590429071167</v>
      </c>
      <c r="Y262" s="17">
        <f t="shared" si="514"/>
        <v>0</v>
      </c>
      <c r="Z262" s="6">
        <f t="shared" si="515"/>
        <v>3.3411590429071167</v>
      </c>
      <c r="AD262">
        <v>1</v>
      </c>
    </row>
    <row r="263" spans="1:30" x14ac:dyDescent="0.25">
      <c r="A263" s="1">
        <f>SUM($AD$4:AD263)</f>
        <v>260</v>
      </c>
      <c r="B263" s="18" t="s">
        <v>37</v>
      </c>
      <c r="C263" s="13">
        <v>3.7232386544999998</v>
      </c>
      <c r="D263" s="9">
        <v>16</v>
      </c>
      <c r="E263" s="10">
        <v>4</v>
      </c>
      <c r="F263" s="11">
        <v>1</v>
      </c>
      <c r="G263" s="12">
        <v>0</v>
      </c>
      <c r="H263" s="9">
        <v>1.2007000000000001</v>
      </c>
      <c r="I263" s="14">
        <v>3.47</v>
      </c>
      <c r="J263" s="8">
        <f t="shared" si="516"/>
        <v>8000.0489137305749</v>
      </c>
      <c r="K263" s="8">
        <f t="shared" si="517"/>
        <v>-8000.0489137305749</v>
      </c>
      <c r="L263" s="8">
        <f t="shared" si="518"/>
        <v>7999.9510862694242</v>
      </c>
      <c r="M263" s="8">
        <f t="shared" si="519"/>
        <v>-7999.9510862694242</v>
      </c>
      <c r="O263" s="14">
        <v>0.03</v>
      </c>
      <c r="P263" s="10">
        <v>3.2000000000000001E-2</v>
      </c>
      <c r="Q263" s="7">
        <f t="shared" si="506"/>
        <v>196.34954084936206</v>
      </c>
      <c r="R263" s="15">
        <f t="shared" si="507"/>
        <v>3.58763145398918</v>
      </c>
      <c r="S263" s="5">
        <f t="shared" si="508"/>
        <v>-1</v>
      </c>
      <c r="T263" s="16">
        <f t="shared" si="509"/>
        <v>9.7827461151636148E-5</v>
      </c>
      <c r="U263" s="16">
        <f t="shared" si="510"/>
        <v>-9.7827461151636148E-5</v>
      </c>
      <c r="V263" s="5">
        <f t="shared" si="511"/>
        <v>0.99999999995387978</v>
      </c>
      <c r="W263" s="5">
        <f t="shared" si="512"/>
        <v>0.99999999995387978</v>
      </c>
      <c r="X263" s="17">
        <f t="shared" si="513"/>
        <v>3.5876314538237177</v>
      </c>
      <c r="Y263" s="17">
        <f t="shared" si="514"/>
        <v>0</v>
      </c>
      <c r="Z263" s="6">
        <f t="shared" si="515"/>
        <v>3.5876314538237177</v>
      </c>
      <c r="AD263">
        <v>1</v>
      </c>
    </row>
  </sheetData>
  <printOptions horizontalCentered="1" gridLines="1"/>
  <pageMargins left="0.7" right="0.7" top="0.75" bottom="0.75" header="0.3" footer="0.3"/>
  <pageSetup scale="74" fitToHeight="14" orientation="landscape" r:id="rId1"/>
  <headerFooter>
    <oddHeader>&amp;LAlberto Long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</vt:lpstr>
      <vt:lpstr>Full!Print_Area</vt:lpstr>
      <vt:lpstr>Full!Print_Titles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Heinz-Dieter</dc:creator>
  <cp:lastModifiedBy>Heinz-Dieter</cp:lastModifiedBy>
  <cp:lastPrinted>2015-08-07T21:05:33Z</cp:lastPrinted>
  <dcterms:created xsi:type="dcterms:W3CDTF">2015-06-05T20:44:38Z</dcterms:created>
  <dcterms:modified xsi:type="dcterms:W3CDTF">2015-08-20T00:07:26Z</dcterms:modified>
</cp:coreProperties>
</file>