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1" i="1" l="1"/>
  <c r="E100" i="1"/>
  <c r="K101" i="1"/>
  <c r="K100" i="1"/>
  <c r="F100" i="1"/>
  <c r="L98" i="1"/>
  <c r="F98" i="1"/>
  <c r="L97" i="1"/>
  <c r="F97" i="1"/>
  <c r="L96" i="1"/>
  <c r="F96" i="1"/>
  <c r="L95" i="1"/>
  <c r="F95" i="1"/>
  <c r="L94" i="1"/>
  <c r="F94" i="1"/>
  <c r="L89" i="1" l="1"/>
  <c r="K89" i="1"/>
  <c r="J89" i="1"/>
  <c r="L84" i="1"/>
  <c r="L85" i="1"/>
  <c r="L86" i="1"/>
  <c r="L87" i="1"/>
  <c r="L83" i="1"/>
  <c r="F89" i="1"/>
  <c r="E89" i="1"/>
  <c r="D89" i="1"/>
  <c r="F87" i="1"/>
  <c r="F86" i="1"/>
  <c r="F85" i="1"/>
  <c r="F84" i="1"/>
  <c r="F83" i="1"/>
  <c r="D76" i="1"/>
  <c r="C76" i="1"/>
  <c r="T76" i="1"/>
  <c r="R76" i="1"/>
  <c r="S76" i="1"/>
  <c r="Q76" i="1"/>
  <c r="T74" i="1"/>
  <c r="T73" i="1"/>
  <c r="T72" i="1"/>
  <c r="T71" i="1"/>
  <c r="T70" i="1"/>
  <c r="N76" i="1"/>
  <c r="M76" i="1"/>
  <c r="L76" i="1"/>
  <c r="K76" i="1"/>
  <c r="N74" i="1"/>
  <c r="N73" i="1"/>
  <c r="N72" i="1"/>
  <c r="N71" i="1"/>
  <c r="N70" i="1"/>
  <c r="F64" i="1"/>
  <c r="N64" i="1"/>
  <c r="L64" i="1"/>
  <c r="K64" i="1"/>
  <c r="N62" i="1"/>
  <c r="N58" i="1"/>
  <c r="N59" i="1"/>
  <c r="N60" i="1"/>
  <c r="N61" i="1"/>
  <c r="N57" i="1"/>
  <c r="N53" i="1"/>
  <c r="M53" i="1"/>
  <c r="L53" i="1"/>
  <c r="N42" i="1"/>
  <c r="N48" i="1"/>
  <c r="N49" i="1"/>
  <c r="N50" i="1"/>
  <c r="N51" i="1"/>
  <c r="N47" i="1"/>
  <c r="N37" i="1"/>
  <c r="N38" i="1"/>
  <c r="N39" i="1"/>
  <c r="N40" i="1"/>
  <c r="N36" i="1"/>
  <c r="M31" i="1"/>
  <c r="N31" i="1"/>
  <c r="N25" i="1"/>
  <c r="N26" i="1"/>
  <c r="N27" i="1"/>
  <c r="N28" i="1"/>
  <c r="N24" i="1"/>
  <c r="E50" i="1" l="1"/>
  <c r="B60" i="1"/>
  <c r="G31" i="1" l="1"/>
  <c r="G20" i="1"/>
  <c r="G9" i="1"/>
  <c r="B50" i="1"/>
  <c r="E41" i="1"/>
  <c r="B41" i="1"/>
  <c r="E31" i="1"/>
  <c r="D31" i="1"/>
  <c r="C31" i="1"/>
  <c r="B31" i="1"/>
  <c r="E20" i="1"/>
  <c r="D20" i="1"/>
  <c r="C20" i="1"/>
  <c r="B20" i="1"/>
  <c r="E9" i="1"/>
  <c r="B9" i="1"/>
  <c r="C9" i="1"/>
  <c r="D9" i="1"/>
  <c r="E28" i="1"/>
  <c r="E27" i="1"/>
  <c r="E26" i="1"/>
  <c r="E25" i="1"/>
  <c r="E24" i="1"/>
  <c r="E18" i="1"/>
  <c r="E17" i="1"/>
  <c r="E16" i="1"/>
  <c r="E15" i="1"/>
  <c r="E14" i="1"/>
  <c r="E13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<sst xmlns="http://schemas.openxmlformats.org/spreadsheetml/2006/main" count="83" uniqueCount="14">
  <si>
    <t>Bx</t>
  </si>
  <si>
    <t>By</t>
  </si>
  <si>
    <t>K</t>
  </si>
  <si>
    <t>Bx^2+By^2</t>
  </si>
  <si>
    <t>Rotated</t>
  </si>
  <si>
    <t>z(1-3)</t>
  </si>
  <si>
    <t>z(2-4)</t>
  </si>
  <si>
    <t>z(1-3,2-4)</t>
  </si>
  <si>
    <t>z(1-2,3-4)</t>
  </si>
  <si>
    <t>Bz(1-2,3-4)</t>
  </si>
  <si>
    <t>z(1-3)+(2-4)</t>
  </si>
  <si>
    <t>z(1-2),(3-4)Probe 2</t>
  </si>
  <si>
    <t>(1-2) &amp; (3-4)</t>
  </si>
  <si>
    <t>z(1-2)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</si>
</sst>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0.44326346961731822"/>
                  <c:y val="-2.3879922811067055E-2"/>
                </c:manualLayout>
              </c:layout>
              <c:numFmt formatCode="#,##0.000000" sourceLinked="0"/>
            </c:trendlineLbl>
          </c:trendline>
          <c:xVal>
            <c:numRef>
              <c:f>Sheet1!$B$94:$B$98</c:f>
              <c:numCache>
                <c:formatCode>General</c:formatCode>
                <c:ptCount val="5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</c:numCache>
            </c:numRef>
          </c:xVal>
          <c:yVal>
            <c:numRef>
              <c:f>Sheet1!$E$94:$E$98</c:f>
              <c:numCache>
                <c:formatCode>General</c:formatCode>
                <c:ptCount val="5"/>
                <c:pt idx="0">
                  <c:v>2.5008720000000002</c:v>
                </c:pt>
                <c:pt idx="1">
                  <c:v>2.5002270000000002</c:v>
                </c:pt>
                <c:pt idx="2">
                  <c:v>2.5033270000000001</c:v>
                </c:pt>
                <c:pt idx="3">
                  <c:v>2.499212</c:v>
                </c:pt>
                <c:pt idx="4">
                  <c:v>2.4940180000000001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9376"/>
        <c:axId val="43069952"/>
      </c:scatterChart>
      <c:valAx>
        <c:axId val="430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069952"/>
        <c:crosses val="autoZero"/>
        <c:crossBetween val="midCat"/>
      </c:valAx>
      <c:valAx>
        <c:axId val="4306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069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76</xdr:row>
      <xdr:rowOff>152400</xdr:rowOff>
    </xdr:from>
    <xdr:to>
      <xdr:col>25</xdr:col>
      <xdr:colOff>104775</xdr:colOff>
      <xdr:row>97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topLeftCell="B62" workbookViewId="0">
      <selection activeCell="E102" sqref="E102"/>
    </sheetView>
  </sheetViews>
  <sheetFormatPr defaultRowHeight="15" x14ac:dyDescent="0.25"/>
  <sheetData>
    <row r="1" spans="1:7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G1" s="1" t="s">
        <v>4</v>
      </c>
    </row>
    <row r="2" spans="1:7" x14ac:dyDescent="0.25">
      <c r="A2">
        <v>-0.5</v>
      </c>
      <c r="B2">
        <v>0.58947899999999998</v>
      </c>
      <c r="C2">
        <v>0.56849400000000005</v>
      </c>
      <c r="D2">
        <v>2.5025149999999998</v>
      </c>
      <c r="E2">
        <f t="shared" ref="E2:E7" si="0">SQRT(B2*B2+C2*C2)</f>
        <v>0.81894500393921454</v>
      </c>
      <c r="G2">
        <v>0.55569999999999997</v>
      </c>
    </row>
    <row r="3" spans="1:7" x14ac:dyDescent="0.25">
      <c r="A3">
        <v>-0.3</v>
      </c>
      <c r="B3">
        <v>0.59168299999999996</v>
      </c>
      <c r="C3">
        <v>0.57047599999999998</v>
      </c>
      <c r="D3">
        <v>2.5118830000000001</v>
      </c>
      <c r="E3">
        <f t="shared" si="0"/>
        <v>0.82190731780718429</v>
      </c>
      <c r="G3">
        <v>0.55840000000000001</v>
      </c>
    </row>
    <row r="4" spans="1:7" x14ac:dyDescent="0.25">
      <c r="A4">
        <v>-0.1</v>
      </c>
      <c r="B4">
        <v>0.59295500000000001</v>
      </c>
      <c r="C4">
        <v>0.57220199999999999</v>
      </c>
      <c r="D4">
        <v>2.5234420000000002</v>
      </c>
      <c r="E4">
        <f t="shared" si="0"/>
        <v>0.82402109246608479</v>
      </c>
      <c r="G4">
        <v>0.56040000000000001</v>
      </c>
    </row>
    <row r="5" spans="1:7" x14ac:dyDescent="0.25">
      <c r="A5">
        <v>0.1</v>
      </c>
      <c r="B5">
        <v>0.59386799999999995</v>
      </c>
      <c r="C5">
        <v>0.57308599999999998</v>
      </c>
      <c r="D5">
        <v>2.5278800000000001</v>
      </c>
      <c r="E5">
        <f t="shared" si="0"/>
        <v>0.8252919270294603</v>
      </c>
      <c r="G5">
        <v>0.56140000000000001</v>
      </c>
    </row>
    <row r="6" spans="1:7" x14ac:dyDescent="0.25">
      <c r="A6">
        <v>0.3</v>
      </c>
      <c r="B6">
        <v>0.59418099999999996</v>
      </c>
      <c r="C6">
        <v>0.57343699999999997</v>
      </c>
      <c r="D6">
        <v>2.5299309999999999</v>
      </c>
      <c r="E6">
        <f t="shared" si="0"/>
        <v>0.82576089380037854</v>
      </c>
      <c r="G6">
        <v>0.56169999999999998</v>
      </c>
    </row>
    <row r="7" spans="1:7" x14ac:dyDescent="0.25">
      <c r="A7">
        <v>0.5</v>
      </c>
      <c r="B7">
        <v>0.59396400000000005</v>
      </c>
      <c r="C7">
        <v>0.57313400000000003</v>
      </c>
      <c r="D7">
        <v>2.5263640000000001</v>
      </c>
      <c r="E7">
        <f t="shared" si="0"/>
        <v>0.82539433924155314</v>
      </c>
      <c r="G7">
        <v>0.56100000000000005</v>
      </c>
    </row>
    <row r="9" spans="1:7" x14ac:dyDescent="0.25">
      <c r="B9">
        <f>0.0044/2/0.0071</f>
        <v>0.30985915492957744</v>
      </c>
      <c r="C9">
        <f>0.0047/2/0.0076</f>
        <v>0.30921052631578949</v>
      </c>
      <c r="D9">
        <f>0.0254/2/0.0459</f>
        <v>0.27668845315904134</v>
      </c>
      <c r="E9">
        <f>0.0064/2/0.0104</f>
        <v>0.30769230769230771</v>
      </c>
      <c r="G9">
        <f>0.0053/2/0.0106</f>
        <v>0.25</v>
      </c>
    </row>
    <row r="12" spans="1:7" x14ac:dyDescent="0.25">
      <c r="A12" s="1" t="s">
        <v>6</v>
      </c>
      <c r="B12" s="1" t="s">
        <v>0</v>
      </c>
      <c r="C12" s="1" t="s">
        <v>1</v>
      </c>
      <c r="D12" s="1" t="s">
        <v>2</v>
      </c>
      <c r="E12" s="1" t="s">
        <v>3</v>
      </c>
      <c r="G12" s="1" t="s">
        <v>4</v>
      </c>
    </row>
    <row r="13" spans="1:7" x14ac:dyDescent="0.25">
      <c r="A13">
        <v>-0.5</v>
      </c>
      <c r="B13">
        <v>0.62459399999999998</v>
      </c>
      <c r="C13">
        <v>0.56952800000000003</v>
      </c>
      <c r="D13">
        <v>2.576397</v>
      </c>
      <c r="E13">
        <f>SQRT(B13*B13+C13*C13)</f>
        <v>0.84526907409416085</v>
      </c>
      <c r="G13">
        <v>0.57420000000000004</v>
      </c>
    </row>
    <row r="14" spans="1:7" x14ac:dyDescent="0.25">
      <c r="A14">
        <v>-0.3</v>
      </c>
      <c r="B14">
        <v>0.62684499999999999</v>
      </c>
      <c r="C14">
        <v>0.57018199999999997</v>
      </c>
      <c r="D14">
        <v>2.5850919999999999</v>
      </c>
      <c r="E14">
        <f t="shared" ref="E14:E18" si="1">SQRT(B14*B14+C14*C14)</f>
        <v>0.84737368802022639</v>
      </c>
      <c r="G14">
        <v>0.57620000000000005</v>
      </c>
    </row>
    <row r="15" spans="1:7" x14ac:dyDescent="0.25">
      <c r="A15">
        <v>-0.1</v>
      </c>
      <c r="B15">
        <v>0.627826</v>
      </c>
      <c r="C15">
        <v>0.570214</v>
      </c>
      <c r="D15">
        <v>2.5886659999999999</v>
      </c>
      <c r="E15">
        <f t="shared" si="1"/>
        <v>0.84812115412363109</v>
      </c>
      <c r="G15">
        <v>0.57679999999999998</v>
      </c>
    </row>
    <row r="16" spans="1:7" x14ac:dyDescent="0.25">
      <c r="A16">
        <v>0.1</v>
      </c>
      <c r="B16">
        <v>0.62903299999999995</v>
      </c>
      <c r="C16">
        <v>0.570241</v>
      </c>
      <c r="D16">
        <v>2.5927150000000001</v>
      </c>
      <c r="E16">
        <f t="shared" si="1"/>
        <v>0.84903316376334792</v>
      </c>
      <c r="G16">
        <v>0.57740000000000002</v>
      </c>
    </row>
    <row r="17" spans="1:14" x14ac:dyDescent="0.25">
      <c r="A17">
        <v>0.3</v>
      </c>
      <c r="B17">
        <v>0.62929299999999999</v>
      </c>
      <c r="C17">
        <v>0.56937899999999997</v>
      </c>
      <c r="D17">
        <v>2.5893830000000002</v>
      </c>
      <c r="E17">
        <f t="shared" si="1"/>
        <v>0.84864723265323849</v>
      </c>
      <c r="G17">
        <v>0.57669999999999999</v>
      </c>
    </row>
    <row r="18" spans="1:14" x14ac:dyDescent="0.25">
      <c r="A18">
        <v>0.5</v>
      </c>
      <c r="B18">
        <v>0.62873900000000005</v>
      </c>
      <c r="C18">
        <v>0.568187</v>
      </c>
      <c r="D18">
        <v>2.582929</v>
      </c>
      <c r="E18">
        <f t="shared" si="1"/>
        <v>0.8474368395874704</v>
      </c>
      <c r="G18">
        <v>0.57520000000000004</v>
      </c>
    </row>
    <row r="20" spans="1:14" x14ac:dyDescent="0.25">
      <c r="B20">
        <f>0.0042/2/0.0075</f>
        <v>0.27999999999999997</v>
      </c>
      <c r="C20">
        <f>-0.0013/2/0.0057</f>
        <v>-0.11403508771929824</v>
      </c>
      <c r="D20">
        <f>0.0071/2/0.0461</f>
        <v>7.7006507592190895E-2</v>
      </c>
      <c r="E20">
        <f>0.0022/2/0.0094</f>
        <v>0.11702127659574468</v>
      </c>
      <c r="G20">
        <f>0.001/2/0.101</f>
        <v>4.9504950495049506E-3</v>
      </c>
    </row>
    <row r="23" spans="1:14" x14ac:dyDescent="0.25">
      <c r="A23" s="1" t="s">
        <v>5</v>
      </c>
      <c r="B23" s="1" t="s">
        <v>0</v>
      </c>
      <c r="C23" s="1" t="s">
        <v>1</v>
      </c>
      <c r="D23" s="1" t="s">
        <v>2</v>
      </c>
      <c r="E23" s="1" t="s">
        <v>3</v>
      </c>
      <c r="G23" s="1" t="s">
        <v>4</v>
      </c>
      <c r="J23" s="1" t="s">
        <v>5</v>
      </c>
      <c r="K23" s="1" t="s">
        <v>0</v>
      </c>
      <c r="L23" s="1" t="s">
        <v>1</v>
      </c>
      <c r="M23" s="1" t="s">
        <v>2</v>
      </c>
      <c r="N23" s="1" t="s">
        <v>3</v>
      </c>
    </row>
    <row r="24" spans="1:14" x14ac:dyDescent="0.25">
      <c r="A24">
        <v>-9.2999999999999999E-2</v>
      </c>
      <c r="B24">
        <v>0.59844399999999998</v>
      </c>
      <c r="C24">
        <v>0.56684000000000001</v>
      </c>
      <c r="D24">
        <v>2.5183550000000001</v>
      </c>
      <c r="E24">
        <f>SQRT(B24*B24+C24*C24)</f>
        <v>0.82428320784545894</v>
      </c>
      <c r="G24">
        <v>0.5605</v>
      </c>
      <c r="J24">
        <v>-0.38400000000000001</v>
      </c>
      <c r="K24">
        <v>0.59831900000000005</v>
      </c>
      <c r="L24">
        <v>0.57318000000000002</v>
      </c>
      <c r="M24">
        <v>2.5138219999999998</v>
      </c>
      <c r="N24">
        <f>SQRT(K24*K24+L24*L24)</f>
        <v>0.82856559074161418</v>
      </c>
    </row>
    <row r="25" spans="1:14" x14ac:dyDescent="0.25">
      <c r="A25">
        <v>0.107</v>
      </c>
      <c r="B25">
        <v>0.59774899999999997</v>
      </c>
      <c r="C25">
        <v>0.56939399999999996</v>
      </c>
      <c r="D25">
        <v>2.5256240000000001</v>
      </c>
      <c r="E25">
        <f t="shared" ref="E25:E28" si="2">SQRT(B25*B25+C25*C25)</f>
        <v>0.8255382451691744</v>
      </c>
      <c r="G25">
        <v>0.5615</v>
      </c>
      <c r="J25">
        <v>-0.28399999999999997</v>
      </c>
      <c r="K25">
        <v>0.59878299999999995</v>
      </c>
      <c r="L25">
        <v>0.57269499999999995</v>
      </c>
      <c r="M25">
        <v>2.5149620000000001</v>
      </c>
      <c r="N25">
        <f t="shared" ref="N25:N28" si="3">SQRT(K25*K25+L25*L25)</f>
        <v>0.82856541329818967</v>
      </c>
    </row>
    <row r="26" spans="1:14" x14ac:dyDescent="0.25">
      <c r="A26">
        <v>0.307</v>
      </c>
      <c r="B26">
        <v>0.59740300000000002</v>
      </c>
      <c r="C26">
        <v>0.57034799999999997</v>
      </c>
      <c r="D26">
        <v>2.5272579999999998</v>
      </c>
      <c r="E26">
        <f t="shared" si="2"/>
        <v>0.82594623645428633</v>
      </c>
      <c r="G26">
        <v>0.56169999999999998</v>
      </c>
      <c r="J26">
        <v>-0.184</v>
      </c>
      <c r="K26">
        <v>0.598769</v>
      </c>
      <c r="L26">
        <v>0.57276099999999996</v>
      </c>
      <c r="M26">
        <v>2.513833</v>
      </c>
      <c r="N26">
        <f t="shared" si="3"/>
        <v>0.82860091629324184</v>
      </c>
    </row>
    <row r="27" spans="1:14" x14ac:dyDescent="0.25">
      <c r="A27">
        <v>0.50700000000000001</v>
      </c>
      <c r="B27">
        <v>0.59651399999999999</v>
      </c>
      <c r="C27">
        <v>0.57066300000000003</v>
      </c>
      <c r="D27">
        <v>2.523488</v>
      </c>
      <c r="E27">
        <f t="shared" si="2"/>
        <v>0.82552117584287321</v>
      </c>
      <c r="G27">
        <v>0.56100000000000005</v>
      </c>
      <c r="J27">
        <v>-8.4000000000000005E-2</v>
      </c>
      <c r="K27">
        <v>0.598688</v>
      </c>
      <c r="L27">
        <v>0.57274999999999998</v>
      </c>
      <c r="M27">
        <v>2.5152160000000001</v>
      </c>
      <c r="N27">
        <f t="shared" si="3"/>
        <v>0.82853478131216673</v>
      </c>
    </row>
    <row r="28" spans="1:14" x14ac:dyDescent="0.25">
      <c r="A28">
        <v>0.70699999999999996</v>
      </c>
      <c r="B28">
        <v>0.59495100000000001</v>
      </c>
      <c r="C28">
        <v>0.57050000000000001</v>
      </c>
      <c r="D28">
        <v>2.517096</v>
      </c>
      <c r="E28">
        <f t="shared" si="2"/>
        <v>0.82427965060469621</v>
      </c>
      <c r="G28">
        <v>0.5595</v>
      </c>
      <c r="J28">
        <v>1.6E-2</v>
      </c>
      <c r="K28">
        <v>0.59862499999999996</v>
      </c>
      <c r="L28">
        <v>0.57275600000000004</v>
      </c>
      <c r="M28">
        <v>2.5150290000000002</v>
      </c>
      <c r="N28">
        <f t="shared" si="3"/>
        <v>0.82849340743363797</v>
      </c>
    </row>
    <row r="31" spans="1:14" x14ac:dyDescent="0.25">
      <c r="B31">
        <f>-0.016/2/0.0041</f>
        <v>-1.9512195121951219</v>
      </c>
      <c r="C31">
        <f>0.011/2/0.0108</f>
        <v>0.50925925925925919</v>
      </c>
      <c r="D31">
        <f>0.0336/2/0.0584</f>
        <v>0.28767123287671231</v>
      </c>
      <c r="E31">
        <f>0.0064/2/0.0104</f>
        <v>0.30769230769230771</v>
      </c>
      <c r="G31">
        <f>0.0052/2/0.0105</f>
        <v>0.2476190476190476</v>
      </c>
      <c r="M31">
        <f>-0.0644/2/0.1135</f>
        <v>-0.28370044052863436</v>
      </c>
      <c r="N31">
        <f>-0.0007/2/0.0013</f>
        <v>-0.26923076923076922</v>
      </c>
    </row>
    <row r="34" spans="1:14" x14ac:dyDescent="0.25">
      <c r="A34" s="1" t="s">
        <v>7</v>
      </c>
      <c r="B34" s="1" t="s">
        <v>0</v>
      </c>
      <c r="C34" s="1"/>
      <c r="D34" s="1" t="s">
        <v>8</v>
      </c>
      <c r="E34" s="1" t="s">
        <v>2</v>
      </c>
      <c r="J34" s="1" t="s">
        <v>5</v>
      </c>
      <c r="K34" s="1" t="s">
        <v>0</v>
      </c>
      <c r="L34" s="1" t="s">
        <v>1</v>
      </c>
      <c r="M34" s="1" t="s">
        <v>2</v>
      </c>
      <c r="N34" s="1" t="s">
        <v>3</v>
      </c>
    </row>
    <row r="35" spans="1:14" x14ac:dyDescent="0.25">
      <c r="A35">
        <v>-7.8E-2</v>
      </c>
      <c r="B35">
        <v>0.103294</v>
      </c>
      <c r="D35">
        <v>-7.8E-2</v>
      </c>
      <c r="E35">
        <v>3.5756579999999998</v>
      </c>
    </row>
    <row r="36" spans="1:14" x14ac:dyDescent="0.25">
      <c r="A36">
        <v>0.122</v>
      </c>
      <c r="B36">
        <v>6.3173000000000007E-2</v>
      </c>
      <c r="D36">
        <v>0.122</v>
      </c>
      <c r="E36">
        <v>3.5782159999999998</v>
      </c>
      <c r="J36">
        <v>-0.4</v>
      </c>
      <c r="K36">
        <v>0.57404200000000005</v>
      </c>
      <c r="L36">
        <v>0.59464499999999998</v>
      </c>
      <c r="N36">
        <f>SQRT(K36*K36+L36*L36)</f>
        <v>0.82651490838883246</v>
      </c>
    </row>
    <row r="37" spans="1:14" x14ac:dyDescent="0.25">
      <c r="A37">
        <v>0.32200000000000001</v>
      </c>
      <c r="B37">
        <v>3.9863000000000003E-2</v>
      </c>
      <c r="D37">
        <v>0.32200000000000001</v>
      </c>
      <c r="E37">
        <v>3.5755279999999998</v>
      </c>
      <c r="J37">
        <v>-0.2</v>
      </c>
      <c r="K37">
        <v>0.57411000000000001</v>
      </c>
      <c r="L37">
        <v>0.59488399999999997</v>
      </c>
      <c r="N37">
        <f t="shared" ref="N37:N40" si="4">SQRT(K37*K37+L37*L37)</f>
        <v>0.82673409604055881</v>
      </c>
    </row>
    <row r="38" spans="1:14" x14ac:dyDescent="0.25">
      <c r="A38">
        <v>0.52200000000000002</v>
      </c>
      <c r="B38">
        <v>6.7215999999999998E-2</v>
      </c>
      <c r="D38">
        <v>0.52200000000000002</v>
      </c>
      <c r="E38">
        <v>3.5675650000000001</v>
      </c>
      <c r="J38">
        <v>0</v>
      </c>
      <c r="K38">
        <v>0.57398700000000002</v>
      </c>
      <c r="L38">
        <v>0.59497900000000004</v>
      </c>
      <c r="N38">
        <f t="shared" si="4"/>
        <v>0.826717053537666</v>
      </c>
    </row>
    <row r="39" spans="1:14" x14ac:dyDescent="0.25">
      <c r="A39">
        <v>0.72199999999999998</v>
      </c>
      <c r="B39">
        <v>0.110221</v>
      </c>
      <c r="D39">
        <v>0.72199999999999998</v>
      </c>
      <c r="E39">
        <v>3.554411</v>
      </c>
      <c r="J39">
        <v>0.2</v>
      </c>
      <c r="K39">
        <v>0.57361799999999996</v>
      </c>
      <c r="L39">
        <v>0.59508099999999997</v>
      </c>
      <c r="N39">
        <f t="shared" si="4"/>
        <v>0.82653433472844906</v>
      </c>
    </row>
    <row r="40" spans="1:14" x14ac:dyDescent="0.25">
      <c r="J40">
        <v>0.4</v>
      </c>
      <c r="K40">
        <v>0.57320000000000004</v>
      </c>
      <c r="L40">
        <v>0.59493300000000005</v>
      </c>
      <c r="N40">
        <f t="shared" si="4"/>
        <v>0.82613770915568319</v>
      </c>
    </row>
    <row r="41" spans="1:14" x14ac:dyDescent="0.25">
      <c r="B41">
        <f>0.2405/2/0.3873</f>
        <v>0.31048282984766334</v>
      </c>
      <c r="E41">
        <f>0.0156/2/0.0655</f>
        <v>0.11908396946564885</v>
      </c>
    </row>
    <row r="42" spans="1:14" x14ac:dyDescent="0.25">
      <c r="N42">
        <f>-0.0005/2/0.0025</f>
        <v>-0.1</v>
      </c>
    </row>
    <row r="43" spans="1:14" x14ac:dyDescent="0.25">
      <c r="A43" s="1" t="s">
        <v>7</v>
      </c>
      <c r="B43" s="1" t="s">
        <v>0</v>
      </c>
      <c r="E43" t="s">
        <v>9</v>
      </c>
    </row>
    <row r="44" spans="1:14" x14ac:dyDescent="0.25">
      <c r="A44">
        <v>-9.2999999999999999E-2</v>
      </c>
      <c r="B44">
        <v>7.7345999999999998E-2</v>
      </c>
      <c r="E44">
        <v>3.7100000000000001E-2</v>
      </c>
    </row>
    <row r="45" spans="1:14" x14ac:dyDescent="0.25">
      <c r="A45">
        <v>0.107</v>
      </c>
      <c r="B45">
        <v>6.4163999999999999E-2</v>
      </c>
      <c r="E45">
        <v>1.2500000000000001E-2</v>
      </c>
      <c r="J45" s="1" t="s">
        <v>6</v>
      </c>
      <c r="K45" s="1" t="s">
        <v>0</v>
      </c>
      <c r="L45" s="1" t="s">
        <v>1</v>
      </c>
      <c r="M45" s="1" t="s">
        <v>2</v>
      </c>
      <c r="N45" s="1" t="s">
        <v>3</v>
      </c>
    </row>
    <row r="46" spans="1:14" x14ac:dyDescent="0.25">
      <c r="A46">
        <v>0.307</v>
      </c>
      <c r="B46">
        <v>6.1282000000000003E-2</v>
      </c>
      <c r="E46">
        <v>3.6400000000000002E-2</v>
      </c>
    </row>
    <row r="47" spans="1:14" x14ac:dyDescent="0.25">
      <c r="A47">
        <v>0.50700000000000001</v>
      </c>
      <c r="B47">
        <v>6.8393999999999996E-2</v>
      </c>
      <c r="E47">
        <v>6.9599999999999995E-2</v>
      </c>
      <c r="J47">
        <v>-0.2</v>
      </c>
      <c r="K47">
        <v>3.7423999999999999E-2</v>
      </c>
      <c r="L47">
        <v>1.1781109999999999</v>
      </c>
      <c r="M47">
        <v>3.5720700000000001</v>
      </c>
      <c r="N47">
        <f>SQRT(K47*K47+L47*L47)</f>
        <v>1.1787052575164836</v>
      </c>
    </row>
    <row r="48" spans="1:14" x14ac:dyDescent="0.25">
      <c r="A48">
        <v>0.70699999999999996</v>
      </c>
      <c r="B48">
        <v>8.4623000000000004E-2</v>
      </c>
      <c r="E48">
        <v>0.1036</v>
      </c>
      <c r="J48">
        <v>-0.1</v>
      </c>
      <c r="K48">
        <v>3.7284999999999999E-2</v>
      </c>
      <c r="L48">
        <v>1.178496</v>
      </c>
      <c r="M48">
        <v>3.573928</v>
      </c>
      <c r="N48">
        <f t="shared" ref="N48:N51" si="5">SQRT(K48*K48+L48*L48)</f>
        <v>1.1790856598402848</v>
      </c>
    </row>
    <row r="49" spans="1:14" x14ac:dyDescent="0.25">
      <c r="J49">
        <v>0</v>
      </c>
      <c r="K49">
        <v>3.7263999999999999E-2</v>
      </c>
      <c r="L49">
        <v>1.1787989999999999</v>
      </c>
      <c r="M49">
        <v>3.5753539999999999</v>
      </c>
      <c r="N49">
        <f t="shared" si="5"/>
        <v>1.1793878446452633</v>
      </c>
    </row>
    <row r="50" spans="1:14" x14ac:dyDescent="0.25">
      <c r="B50">
        <f>0.0661/2/0.1229</f>
        <v>0.26891781936533771</v>
      </c>
      <c r="E50">
        <f>0.0504/2/0.2259</f>
        <v>0.11155378486055778</v>
      </c>
      <c r="J50">
        <v>0.1</v>
      </c>
      <c r="K50">
        <v>3.7259E-2</v>
      </c>
      <c r="L50">
        <v>1.1788989999999999</v>
      </c>
      <c r="M50">
        <v>3.5764520000000002</v>
      </c>
      <c r="N50">
        <f t="shared" si="5"/>
        <v>1.1794876367652183</v>
      </c>
    </row>
    <row r="51" spans="1:14" x14ac:dyDescent="0.25">
      <c r="J51">
        <v>0.2</v>
      </c>
      <c r="K51">
        <v>3.7171000000000003E-2</v>
      </c>
      <c r="L51">
        <v>1.178841</v>
      </c>
      <c r="M51">
        <v>3.5756929999999998</v>
      </c>
      <c r="N51">
        <f t="shared" si="5"/>
        <v>1.1794268890109298</v>
      </c>
    </row>
    <row r="53" spans="1:14" x14ac:dyDescent="0.25">
      <c r="A53" s="1" t="s">
        <v>7</v>
      </c>
      <c r="B53" s="1" t="s">
        <v>0</v>
      </c>
      <c r="L53">
        <f>0.0019/2/0.0078</f>
        <v>0.12179487179487181</v>
      </c>
      <c r="M53">
        <f>0.0098/2/0.0397</f>
        <v>0.1234256926952141</v>
      </c>
      <c r="N53">
        <f>0.0018/2/0.0077</f>
        <v>0.11688311688311688</v>
      </c>
    </row>
    <row r="54" spans="1:14" x14ac:dyDescent="0.25">
      <c r="A54">
        <v>-7.8E-2</v>
      </c>
      <c r="B54">
        <v>6.6799999999999998E-2</v>
      </c>
    </row>
    <row r="55" spans="1:14" x14ac:dyDescent="0.25">
      <c r="A55">
        <v>0.122</v>
      </c>
      <c r="B55">
        <v>0.04</v>
      </c>
    </row>
    <row r="56" spans="1:14" x14ac:dyDescent="0.25">
      <c r="A56">
        <v>0.32200000000000001</v>
      </c>
      <c r="B56">
        <v>2.6800000000000001E-2</v>
      </c>
      <c r="D56" t="s">
        <v>11</v>
      </c>
      <c r="F56" s="1" t="s">
        <v>1</v>
      </c>
      <c r="G56" s="1"/>
      <c r="H56" s="1"/>
      <c r="J56" t="s">
        <v>10</v>
      </c>
      <c r="K56" s="1" t="s">
        <v>0</v>
      </c>
      <c r="L56" s="1" t="s">
        <v>1</v>
      </c>
      <c r="M56" s="1" t="s">
        <v>2</v>
      </c>
      <c r="N56" s="1" t="s">
        <v>3</v>
      </c>
    </row>
    <row r="57" spans="1:14" x14ac:dyDescent="0.25">
      <c r="A57">
        <v>0.52200000000000002</v>
      </c>
      <c r="B57">
        <v>4.2799999999999998E-2</v>
      </c>
      <c r="D57">
        <v>-0.4</v>
      </c>
      <c r="F57">
        <v>1.1746129999999999</v>
      </c>
      <c r="J57">
        <v>-0.3</v>
      </c>
      <c r="K57">
        <v>8.1119999999999998E-2</v>
      </c>
      <c r="L57">
        <v>1.1773009999999999</v>
      </c>
      <c r="N57">
        <f>SQRT(K57*K57+L57*L57)</f>
        <v>1.1800924112123592</v>
      </c>
    </row>
    <row r="58" spans="1:14" x14ac:dyDescent="0.25">
      <c r="A58">
        <v>0.72199999999999998</v>
      </c>
      <c r="B58">
        <v>7.0599999999999996E-2</v>
      </c>
      <c r="D58">
        <v>-0.2</v>
      </c>
      <c r="F58">
        <v>1.1765639999999999</v>
      </c>
      <c r="J58">
        <v>-0.2</v>
      </c>
      <c r="K58">
        <v>5.8744999999999999E-2</v>
      </c>
      <c r="L58">
        <v>1.1782570000000001</v>
      </c>
      <c r="M58">
        <v>3.576168</v>
      </c>
      <c r="N58">
        <f t="shared" ref="N58:N62" si="6">SQRT(K58*K58+L58*L58)</f>
        <v>1.1797205317675878</v>
      </c>
    </row>
    <row r="59" spans="1:14" x14ac:dyDescent="0.25">
      <c r="D59">
        <v>0</v>
      </c>
      <c r="F59">
        <v>1.177349</v>
      </c>
      <c r="J59">
        <v>-0.1</v>
      </c>
      <c r="K59">
        <v>3.6991000000000003E-2</v>
      </c>
      <c r="L59">
        <v>1.178904</v>
      </c>
      <c r="M59">
        <v>3.575917</v>
      </c>
      <c r="N59">
        <f t="shared" si="6"/>
        <v>1.1794841988331171</v>
      </c>
    </row>
    <row r="60" spans="1:14" x14ac:dyDescent="0.25">
      <c r="B60">
        <f>0.154/2/0.2471</f>
        <v>0.31161473087818697</v>
      </c>
      <c r="D60">
        <v>0.2</v>
      </c>
      <c r="F60">
        <v>1.1772039999999999</v>
      </c>
      <c r="J60">
        <v>0</v>
      </c>
      <c r="K60">
        <v>2.5651E-2</v>
      </c>
      <c r="L60">
        <v>1.179254</v>
      </c>
      <c r="M60">
        <v>3.5761379999999998</v>
      </c>
      <c r="N60">
        <f t="shared" si="6"/>
        <v>1.1795329458378856</v>
      </c>
    </row>
    <row r="61" spans="1:14" x14ac:dyDescent="0.25">
      <c r="D61">
        <v>0.4</v>
      </c>
      <c r="F61">
        <v>1.175735</v>
      </c>
      <c r="J61">
        <v>0.1</v>
      </c>
      <c r="K61">
        <v>2.7404999999999999E-2</v>
      </c>
      <c r="L61">
        <v>1.1792940000000001</v>
      </c>
      <c r="M61">
        <v>3.5764019999999999</v>
      </c>
      <c r="N61">
        <f t="shared" si="6"/>
        <v>1.179612382293862</v>
      </c>
    </row>
    <row r="62" spans="1:14" x14ac:dyDescent="0.25">
      <c r="J62">
        <v>0.2</v>
      </c>
      <c r="K62">
        <v>4.1078000000000003E-2</v>
      </c>
      <c r="L62">
        <v>1.178973</v>
      </c>
      <c r="M62">
        <v>3.5765600000000002</v>
      </c>
      <c r="N62">
        <f t="shared" si="6"/>
        <v>1.1796884066621152</v>
      </c>
    </row>
    <row r="64" spans="1:14" x14ac:dyDescent="0.25">
      <c r="F64">
        <f>0.0014/2/0.0139</f>
        <v>5.0359712230215826E-2</v>
      </c>
      <c r="K64">
        <f>0.0383/2/0.4898</f>
        <v>3.9097590853409553E-2</v>
      </c>
      <c r="L64">
        <f>0.0018/2/0.0157</f>
        <v>5.7324840764331211E-2</v>
      </c>
      <c r="N64">
        <f>0.00003/2/0.0063</f>
        <v>2.3809523809523812E-3</v>
      </c>
    </row>
    <row r="67" spans="2:20" x14ac:dyDescent="0.25">
      <c r="B67" t="s">
        <v>12</v>
      </c>
    </row>
    <row r="68" spans="2:20" x14ac:dyDescent="0.25">
      <c r="B68" s="1" t="s">
        <v>13</v>
      </c>
      <c r="C68" s="1" t="s">
        <v>1</v>
      </c>
      <c r="D68" s="1" t="s">
        <v>2</v>
      </c>
      <c r="E68" s="1"/>
      <c r="J68" s="1" t="s">
        <v>5</v>
      </c>
      <c r="K68" s="1" t="s">
        <v>0</v>
      </c>
      <c r="L68" s="1" t="s">
        <v>1</v>
      </c>
      <c r="M68" s="1" t="s">
        <v>2</v>
      </c>
      <c r="N68" s="1" t="s">
        <v>3</v>
      </c>
      <c r="P68" s="1" t="s">
        <v>6</v>
      </c>
      <c r="Q68" s="1" t="s">
        <v>0</v>
      </c>
      <c r="R68" s="1" t="s">
        <v>1</v>
      </c>
      <c r="S68" s="1" t="s">
        <v>2</v>
      </c>
      <c r="T68" s="1" t="s">
        <v>3</v>
      </c>
    </row>
    <row r="70" spans="2:20" x14ac:dyDescent="0.25">
      <c r="B70">
        <v>-0.2</v>
      </c>
      <c r="C70">
        <v>1.1788339999999999</v>
      </c>
      <c r="D70">
        <v>3.5738180000000002</v>
      </c>
      <c r="J70">
        <v>-0.2</v>
      </c>
      <c r="K70">
        <v>2.4882999999999999E-2</v>
      </c>
      <c r="L70">
        <v>1.1788890000000001</v>
      </c>
      <c r="M70">
        <v>3.5742769999999999</v>
      </c>
      <c r="N70">
        <f>SQRT(K70*K70+L70*L70)</f>
        <v>1.1791515755024882</v>
      </c>
      <c r="P70">
        <v>-0.2</v>
      </c>
      <c r="Q70">
        <v>2.4008999999999999E-2</v>
      </c>
      <c r="R70">
        <v>1.17927</v>
      </c>
      <c r="S70">
        <v>3.5758679999999998</v>
      </c>
      <c r="T70">
        <f>SQRT(Q70*Q70+R70*R70)</f>
        <v>1.1795143767589271</v>
      </c>
    </row>
    <row r="71" spans="2:20" x14ac:dyDescent="0.25">
      <c r="B71">
        <v>-0.1</v>
      </c>
      <c r="C71">
        <v>1.1792910000000001</v>
      </c>
      <c r="D71">
        <v>3.5758930000000002</v>
      </c>
      <c r="J71">
        <v>-0.1</v>
      </c>
      <c r="K71">
        <v>2.4334999999999999E-2</v>
      </c>
      <c r="L71">
        <v>1.1792480000000001</v>
      </c>
      <c r="M71">
        <v>3.5757599999999998</v>
      </c>
      <c r="N71">
        <f t="shared" ref="N71:N74" si="7">SQRT(K71*K71+L71*L71)</f>
        <v>1.1794990621992882</v>
      </c>
      <c r="P71">
        <v>-0.1</v>
      </c>
      <c r="Q71">
        <v>2.3702000000000001E-2</v>
      </c>
      <c r="R71">
        <v>1.1794150000000001</v>
      </c>
      <c r="S71">
        <v>3.5764860000000001</v>
      </c>
      <c r="T71">
        <f t="shared" ref="T71:T74" si="8">SQRT(Q71*Q71+R71*R71)</f>
        <v>1.1796531384390074</v>
      </c>
    </row>
    <row r="72" spans="2:20" x14ac:dyDescent="0.25">
      <c r="B72">
        <v>0</v>
      </c>
      <c r="C72">
        <v>1.1794100000000001</v>
      </c>
      <c r="D72">
        <v>3.5767859999999998</v>
      </c>
      <c r="J72">
        <v>0</v>
      </c>
      <c r="K72">
        <v>2.4315E-2</v>
      </c>
      <c r="L72">
        <v>1.1794450000000001</v>
      </c>
      <c r="M72">
        <v>3.57681</v>
      </c>
      <c r="N72">
        <f t="shared" si="7"/>
        <v>1.1796956078794225</v>
      </c>
      <c r="P72">
        <v>0</v>
      </c>
      <c r="Q72">
        <v>2.4327000000000001E-2</v>
      </c>
      <c r="R72">
        <v>1.1794439999999999</v>
      </c>
      <c r="S72">
        <v>3.576797</v>
      </c>
      <c r="T72">
        <f t="shared" si="8"/>
        <v>1.1796948554880622</v>
      </c>
    </row>
    <row r="73" spans="2:20" x14ac:dyDescent="0.25">
      <c r="B73">
        <v>0.1</v>
      </c>
      <c r="C73">
        <v>1.1793009999999999</v>
      </c>
      <c r="D73">
        <v>3.5760369999999999</v>
      </c>
      <c r="J73">
        <v>0.1</v>
      </c>
      <c r="K73">
        <v>2.3899E-2</v>
      </c>
      <c r="L73">
        <v>1.179459</v>
      </c>
      <c r="M73">
        <v>3.576829</v>
      </c>
      <c r="N73">
        <f t="shared" si="7"/>
        <v>1.179701104043732</v>
      </c>
      <c r="P73">
        <v>0.1</v>
      </c>
      <c r="Q73">
        <v>2.4198000000000001E-2</v>
      </c>
      <c r="R73">
        <v>1.1793089999999999</v>
      </c>
      <c r="S73">
        <v>3.5760269999999998</v>
      </c>
      <c r="T73">
        <f t="shared" si="8"/>
        <v>1.1795572307798379</v>
      </c>
    </row>
    <row r="74" spans="2:20" x14ac:dyDescent="0.25">
      <c r="B74">
        <v>0.2</v>
      </c>
      <c r="C74">
        <v>1.178877</v>
      </c>
      <c r="D74">
        <v>3.574147</v>
      </c>
      <c r="J74">
        <v>0.2</v>
      </c>
      <c r="K74">
        <v>2.3892E-2</v>
      </c>
      <c r="L74">
        <v>1.179333</v>
      </c>
      <c r="M74">
        <v>3.5761620000000001</v>
      </c>
      <c r="N74">
        <f t="shared" si="7"/>
        <v>1.1795749881007989</v>
      </c>
      <c r="P74">
        <v>0.2</v>
      </c>
      <c r="Q74">
        <v>2.4981E-2</v>
      </c>
      <c r="R74">
        <v>1.179006</v>
      </c>
      <c r="S74">
        <v>3.5746690000000001</v>
      </c>
      <c r="T74">
        <f t="shared" si="8"/>
        <v>1.1792706213575406</v>
      </c>
    </row>
    <row r="76" spans="2:20" x14ac:dyDescent="0.25">
      <c r="C76">
        <f>0.000096/2/0.014214</f>
        <v>3.3769523005487551E-3</v>
      </c>
      <c r="D76">
        <f>0.000802/2/0.068371</f>
        <v>5.8650597475537868E-3</v>
      </c>
      <c r="K76">
        <f>-0.0118/2/0.1696</f>
        <v>-3.4787735849056603E-2</v>
      </c>
      <c r="L76">
        <f>0.0011/2/0.0082</f>
        <v>6.7073170731707321E-2</v>
      </c>
      <c r="M76">
        <f>0.0048/2/0.0381</f>
        <v>6.2992125984251954E-2</v>
      </c>
      <c r="N76">
        <f>0.001/2/0.0081</f>
        <v>6.1728395061728399E-2</v>
      </c>
      <c r="Q76">
        <f>-0.0024/2/0.01102</f>
        <v>-0.10889292196007258</v>
      </c>
      <c r="R76">
        <f>-0.0006/2/0.0076</f>
        <v>-3.9473684210526314E-2</v>
      </c>
      <c r="S76">
        <f>0.0029/2/-0.0359</f>
        <v>-4.038997214484679E-2</v>
      </c>
      <c r="T76">
        <f>-0.0006/2/0.0074</f>
        <v>-4.0540540540540536E-2</v>
      </c>
    </row>
    <row r="81" spans="2:12" x14ac:dyDescent="0.25">
      <c r="B81" s="1" t="s">
        <v>5</v>
      </c>
      <c r="C81" s="1" t="s">
        <v>0</v>
      </c>
      <c r="D81" s="1" t="s">
        <v>1</v>
      </c>
      <c r="E81" s="1" t="s">
        <v>2</v>
      </c>
      <c r="F81" s="1" t="s">
        <v>3</v>
      </c>
      <c r="H81" s="1" t="s">
        <v>6</v>
      </c>
      <c r="I81" s="1" t="s">
        <v>0</v>
      </c>
      <c r="J81" s="1" t="s">
        <v>1</v>
      </c>
      <c r="K81" s="1" t="s">
        <v>2</v>
      </c>
      <c r="L81" s="1" t="s">
        <v>3</v>
      </c>
    </row>
    <row r="83" spans="2:12" x14ac:dyDescent="0.25">
      <c r="B83">
        <v>-0.2</v>
      </c>
      <c r="C83">
        <v>2.4368000000000001E-2</v>
      </c>
      <c r="D83">
        <v>1.1790670000000001</v>
      </c>
      <c r="E83">
        <v>3.5750090000000001</v>
      </c>
      <c r="F83">
        <f>SQRT(C83*C83+D83*D83)</f>
        <v>1.1793187821420468</v>
      </c>
      <c r="H83">
        <v>-0.2</v>
      </c>
      <c r="I83">
        <v>2.4174000000000001E-2</v>
      </c>
      <c r="J83">
        <v>1.1792180000000001</v>
      </c>
      <c r="K83">
        <v>3.5755750000000002</v>
      </c>
      <c r="L83">
        <f>SQRT(I83*I83+J83*J83)</f>
        <v>1.1794657577903651</v>
      </c>
    </row>
    <row r="84" spans="2:12" x14ac:dyDescent="0.25">
      <c r="B84">
        <v>-0.1</v>
      </c>
      <c r="C84">
        <v>2.4490000000000001E-2</v>
      </c>
      <c r="D84">
        <v>1.1792990000000001</v>
      </c>
      <c r="E84">
        <v>3.5760450000000001</v>
      </c>
      <c r="F84">
        <f t="shared" ref="F84:F87" si="9">SQRT(C84*C84+D84*D84)</f>
        <v>1.1795532592897195</v>
      </c>
      <c r="H84">
        <v>-0.1</v>
      </c>
      <c r="I84">
        <v>2.4367E-2</v>
      </c>
      <c r="J84">
        <v>1.1794770000000001</v>
      </c>
      <c r="K84">
        <v>3.5766300000000002</v>
      </c>
      <c r="L84">
        <f t="shared" ref="L84:L87" si="10">SQRT(I84*I84+J84*J84)</f>
        <v>1.1797286739831325</v>
      </c>
    </row>
    <row r="85" spans="2:12" x14ac:dyDescent="0.25">
      <c r="B85">
        <v>0</v>
      </c>
      <c r="C85">
        <v>2.4094999999999998E-2</v>
      </c>
      <c r="D85">
        <v>1.1794089999999999</v>
      </c>
      <c r="E85">
        <v>3.5765889999999998</v>
      </c>
      <c r="F85">
        <f t="shared" si="9"/>
        <v>1.1796551014199022</v>
      </c>
      <c r="H85">
        <v>0</v>
      </c>
      <c r="I85">
        <v>2.3321000000000001E-2</v>
      </c>
      <c r="J85">
        <v>1.1795439999999999</v>
      </c>
      <c r="K85">
        <v>3.576851</v>
      </c>
      <c r="L85">
        <f t="shared" si="10"/>
        <v>1.1797745195489686</v>
      </c>
    </row>
    <row r="86" spans="2:12" x14ac:dyDescent="0.25">
      <c r="B86">
        <v>0.1</v>
      </c>
      <c r="C86">
        <v>2.3810000000000001E-2</v>
      </c>
      <c r="D86">
        <v>1.179343</v>
      </c>
      <c r="E86">
        <v>3.5764019999999999</v>
      </c>
      <c r="F86">
        <f t="shared" si="9"/>
        <v>1.179583328022654</v>
      </c>
      <c r="H86">
        <v>0.1</v>
      </c>
      <c r="I86">
        <v>2.3300999999999999E-2</v>
      </c>
      <c r="J86">
        <v>1.17954</v>
      </c>
      <c r="K86">
        <v>3.577118</v>
      </c>
      <c r="L86">
        <f t="shared" si="10"/>
        <v>1.1797701251519297</v>
      </c>
    </row>
    <row r="87" spans="2:12" x14ac:dyDescent="0.25">
      <c r="B87">
        <v>0.2</v>
      </c>
      <c r="C87">
        <v>2.3786000000000002E-2</v>
      </c>
      <c r="D87">
        <v>1.179117</v>
      </c>
      <c r="E87">
        <v>3.5753140000000001</v>
      </c>
      <c r="F87">
        <f t="shared" si="9"/>
        <v>1.1793568897857001</v>
      </c>
      <c r="H87">
        <v>0.2</v>
      </c>
      <c r="I87">
        <v>2.3539999999999998E-2</v>
      </c>
      <c r="J87">
        <v>1.1792279999999999</v>
      </c>
      <c r="K87">
        <v>3.5757479999999999</v>
      </c>
      <c r="L87">
        <f t="shared" si="10"/>
        <v>1.1794629318397418</v>
      </c>
    </row>
    <row r="89" spans="2:12" x14ac:dyDescent="0.25">
      <c r="D89">
        <f>0.000144/2/0.0078</f>
        <v>9.2307692307692316E-3</v>
      </c>
      <c r="E89">
        <f>0.000967/2/0.035564</f>
        <v>1.3595208637948487E-2</v>
      </c>
      <c r="F89">
        <f>0.000106/2/0.007825</f>
        <v>6.7731629392971246E-3</v>
      </c>
      <c r="J89">
        <f>-0.000083/2/0.008664</f>
        <v>-4.7899353647276087E-3</v>
      </c>
      <c r="K89">
        <f>0.000834/2/-0.034314</f>
        <v>-1.2152474208777759E-2</v>
      </c>
      <c r="L89">
        <f>-0.000036/2/0.008503</f>
        <v>-2.1168999176761141E-3</v>
      </c>
    </row>
    <row r="92" spans="2:12" x14ac:dyDescent="0.25">
      <c r="B92" s="1" t="s">
        <v>5</v>
      </c>
      <c r="C92" s="1" t="s">
        <v>0</v>
      </c>
      <c r="D92" s="1" t="s">
        <v>1</v>
      </c>
      <c r="E92" s="1" t="s">
        <v>2</v>
      </c>
      <c r="F92" s="1" t="s">
        <v>3</v>
      </c>
      <c r="H92" s="1" t="s">
        <v>6</v>
      </c>
      <c r="I92" s="1" t="s">
        <v>0</v>
      </c>
      <c r="J92" s="1" t="s">
        <v>1</v>
      </c>
      <c r="K92" s="1" t="s">
        <v>2</v>
      </c>
      <c r="L92" s="1" t="s">
        <v>3</v>
      </c>
    </row>
    <row r="94" spans="2:12" x14ac:dyDescent="0.25">
      <c r="B94">
        <v>-0.2</v>
      </c>
      <c r="C94">
        <v>3.1716000000000001E-2</v>
      </c>
      <c r="D94">
        <v>0.82253699999999996</v>
      </c>
      <c r="E94">
        <v>2.5008720000000002</v>
      </c>
      <c r="F94">
        <f>SQRT(C94*C94+D94*D94)</f>
        <v>0.82314823757631894</v>
      </c>
      <c r="H94">
        <v>-0.2</v>
      </c>
      <c r="I94">
        <v>0.84430499999999997</v>
      </c>
      <c r="J94">
        <v>2.8524000000000001E-2</v>
      </c>
      <c r="K94">
        <v>2.5682770000000001</v>
      </c>
      <c r="L94">
        <f>SQRT(I94*I94+J94*J94)</f>
        <v>0.84478668999990758</v>
      </c>
    </row>
    <row r="95" spans="2:12" x14ac:dyDescent="0.25">
      <c r="B95">
        <v>-0.1</v>
      </c>
      <c r="C95">
        <v>3.1781999999999998E-2</v>
      </c>
      <c r="D95">
        <v>0.822438</v>
      </c>
      <c r="E95">
        <v>2.5002270000000002</v>
      </c>
      <c r="F95">
        <f t="shared" ref="F95:F98" si="11">SQRT(C95*C95+D95*D95)</f>
        <v>0.82305185703453698</v>
      </c>
      <c r="H95">
        <v>-0.1</v>
      </c>
      <c r="I95">
        <v>0.84419599999999995</v>
      </c>
      <c r="J95">
        <v>2.8663999999999999E-2</v>
      </c>
      <c r="K95">
        <v>2.5687289999999998</v>
      </c>
      <c r="L95">
        <f t="shared" ref="L95:L98" si="12">SQRT(I95*I95+J95*J95)</f>
        <v>0.84468249142029694</v>
      </c>
    </row>
    <row r="96" spans="2:12" x14ac:dyDescent="0.25">
      <c r="B96">
        <v>0</v>
      </c>
      <c r="C96">
        <v>3.2030999999999997E-2</v>
      </c>
      <c r="D96">
        <v>0.822133</v>
      </c>
      <c r="E96">
        <v>2.5033270000000001</v>
      </c>
      <c r="F96">
        <f t="shared" si="11"/>
        <v>0.82275674087180839</v>
      </c>
      <c r="H96">
        <v>0</v>
      </c>
      <c r="I96">
        <v>0.84396700000000002</v>
      </c>
      <c r="J96">
        <v>2.8788000000000001E-2</v>
      </c>
      <c r="K96">
        <v>2.567596</v>
      </c>
      <c r="L96">
        <f t="shared" si="12"/>
        <v>0.84445784147759562</v>
      </c>
    </row>
    <row r="97" spans="2:12" x14ac:dyDescent="0.25">
      <c r="B97">
        <v>0.1</v>
      </c>
      <c r="C97">
        <v>3.2021000000000001E-2</v>
      </c>
      <c r="D97">
        <v>0.82163699999999995</v>
      </c>
      <c r="E97">
        <v>2.499212</v>
      </c>
      <c r="F97">
        <f t="shared" si="11"/>
        <v>0.82226072763448932</v>
      </c>
      <c r="H97">
        <v>0.1</v>
      </c>
      <c r="I97">
        <v>0.84350099999999995</v>
      </c>
      <c r="J97">
        <v>2.8438999999999999E-2</v>
      </c>
      <c r="K97">
        <v>2.5667550000000001</v>
      </c>
      <c r="L97">
        <f t="shared" si="12"/>
        <v>0.84398028041062667</v>
      </c>
    </row>
    <row r="98" spans="2:12" x14ac:dyDescent="0.25">
      <c r="B98">
        <v>0.2</v>
      </c>
      <c r="C98">
        <v>3.1955999999999998E-2</v>
      </c>
      <c r="D98">
        <v>0.82092100000000001</v>
      </c>
      <c r="E98">
        <v>2.4940180000000001</v>
      </c>
      <c r="F98">
        <f t="shared" si="11"/>
        <v>0.82154274032274177</v>
      </c>
      <c r="H98">
        <v>0.2</v>
      </c>
      <c r="I98">
        <v>0.84285600000000005</v>
      </c>
      <c r="J98">
        <v>2.8761999999999999E-2</v>
      </c>
      <c r="K98">
        <v>2.5629569999999999</v>
      </c>
      <c r="L98">
        <f t="shared" si="12"/>
        <v>0.84334660097732062</v>
      </c>
    </row>
    <row r="100" spans="2:12" x14ac:dyDescent="0.25">
      <c r="E100">
        <f>-0.014723/2/0.116521</f>
        <v>-6.3177452991306282E-2</v>
      </c>
      <c r="F100">
        <f>0.000106/2/0.007825</f>
        <v>6.7731629392971246E-3</v>
      </c>
      <c r="K100">
        <f>0.012614/2/-0.058629</f>
        <v>-0.1075747496972488</v>
      </c>
    </row>
    <row r="101" spans="2:12" x14ac:dyDescent="0.25">
      <c r="E101">
        <f>-0.116521*E100*E100-0.014723*E100+2.501862</f>
        <v>2.5023270808201956</v>
      </c>
      <c r="K101">
        <f>-0.058629*K100*K100-0.012614*K100+2.568035</f>
        <v>2.5687134739463406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2015-08-12T21:32:14Z</dcterms:created>
  <dcterms:modified xsi:type="dcterms:W3CDTF">2015-09-04T19:10:49Z</dcterms:modified>
</cp:coreProperties>
</file>