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S:\magdata\LCLS-II-HE\Undulator\DELTA-II\QUADRANT 1\Tuning\"/>
    </mc:Choice>
  </mc:AlternateContent>
  <xr:revisionPtr revIDLastSave="0" documentId="13_ncr:1_{50557416-B149-4BDC-8555-E1BD92516157}" xr6:coauthVersionLast="47" xr6:coauthVersionMax="47" xr10:uidLastSave="{00000000-0000-0000-0000-000000000000}"/>
  <bookViews>
    <workbookView xWindow="17745" yWindow="750" windowWidth="33555" windowHeight="20070" xr2:uid="{07DCA0FB-A26B-4FCD-9DD6-2296E4BC567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7" i="1" l="1"/>
  <c r="O18" i="1"/>
  <c r="N18" i="1"/>
  <c r="N17" i="1"/>
  <c r="N16" i="1" l="1"/>
  <c r="O16" i="1"/>
  <c r="O15" i="1"/>
  <c r="N15" i="1"/>
  <c r="N14" i="1"/>
  <c r="O14" i="1"/>
  <c r="N13" i="1" l="1"/>
  <c r="O13" i="1"/>
  <c r="N12" i="1" l="1"/>
  <c r="O12" i="1"/>
  <c r="N9" i="1"/>
  <c r="N11" i="1"/>
  <c r="O11" i="1"/>
  <c r="O10" i="1" l="1"/>
  <c r="N10" i="1"/>
  <c r="F9" i="1"/>
  <c r="N8" i="1" s="1"/>
  <c r="N7" i="1"/>
  <c r="N6" i="1"/>
  <c r="O9" i="1"/>
  <c r="O8" i="1"/>
  <c r="O7" i="1" l="1"/>
  <c r="O6" i="1"/>
</calcChain>
</file>

<file path=xl/sharedStrings.xml><?xml version="1.0" encoding="utf-8"?>
<sst xmlns="http://schemas.openxmlformats.org/spreadsheetml/2006/main" count="54" uniqueCount="45">
  <si>
    <t>Magnets</t>
  </si>
  <si>
    <t>x</t>
  </si>
  <si>
    <t>y</t>
  </si>
  <si>
    <t>Sphere</t>
  </si>
  <si>
    <t>PM</t>
  </si>
  <si>
    <t>TP Meas.</t>
  </si>
  <si>
    <t>HP Meas.</t>
  </si>
  <si>
    <t>MC to Sph.</t>
  </si>
  <si>
    <t>Calculations</t>
  </si>
  <si>
    <t>Y center</t>
  </si>
  <si>
    <t>Date:</t>
  </si>
  <si>
    <t xml:space="preserve">MAy </t>
  </si>
  <si>
    <t xml:space="preserve">MAx </t>
  </si>
  <si>
    <t>K-Check</t>
  </si>
  <si>
    <t>K</t>
  </si>
  <si>
    <t>ΔK</t>
  </si>
  <si>
    <t>-</t>
  </si>
  <si>
    <r>
      <t>-3</t>
    </r>
    <r>
      <rPr>
        <sz val="11"/>
        <color theme="1"/>
        <rFont val="Aptos Narrow"/>
        <family val="2"/>
      </rPr>
      <t>·10</t>
    </r>
    <r>
      <rPr>
        <vertAlign val="superscript"/>
        <sz val="11"/>
        <color theme="1"/>
        <rFont val="Aptos Narrow"/>
        <family val="2"/>
      </rPr>
      <t>-4</t>
    </r>
  </si>
  <si>
    <r>
      <t>+1.8</t>
    </r>
    <r>
      <rPr>
        <sz val="11"/>
        <color theme="1"/>
        <rFont val="Aptos Narrow"/>
        <family val="2"/>
      </rPr>
      <t>·10</t>
    </r>
    <r>
      <rPr>
        <vertAlign val="superscript"/>
        <sz val="11"/>
        <color theme="1"/>
        <rFont val="Aptos Narrow"/>
        <family val="2"/>
      </rPr>
      <t>-3</t>
    </r>
  </si>
  <si>
    <r>
      <t>+1</t>
    </r>
    <r>
      <rPr>
        <sz val="11"/>
        <color theme="1"/>
        <rFont val="Aptos Narrow"/>
        <family val="2"/>
      </rPr>
      <t>·10</t>
    </r>
    <r>
      <rPr>
        <vertAlign val="superscript"/>
        <sz val="11"/>
        <color theme="1"/>
        <rFont val="Aptos Narrow"/>
        <family val="2"/>
      </rPr>
      <t>-3</t>
    </r>
  </si>
  <si>
    <r>
      <t>+1</t>
    </r>
    <r>
      <rPr>
        <sz val="11"/>
        <color theme="1"/>
        <rFont val="Aptos Narrow"/>
        <family val="2"/>
      </rPr>
      <t>·10</t>
    </r>
    <r>
      <rPr>
        <vertAlign val="superscript"/>
        <sz val="11"/>
        <color theme="1"/>
        <rFont val="Aptos Narrow"/>
        <family val="2"/>
      </rPr>
      <t>-4</t>
    </r>
  </si>
  <si>
    <t>Comments</t>
  </si>
  <si>
    <t>Next day</t>
  </si>
  <si>
    <r>
      <t>Girder moved up by 5</t>
    </r>
    <r>
      <rPr>
        <sz val="11"/>
        <color theme="1"/>
        <rFont val="Aptos Narrow"/>
        <family val="2"/>
      </rPr>
      <t>µm</t>
    </r>
  </si>
  <si>
    <t>Girder moved back</t>
  </si>
  <si>
    <r>
      <t>Probe moved up by 5</t>
    </r>
    <r>
      <rPr>
        <sz val="11"/>
        <color theme="1"/>
        <rFont val="Aptos Narrow"/>
        <family val="2"/>
      </rPr>
      <t>µm</t>
    </r>
  </si>
  <si>
    <t>Probe moved back</t>
  </si>
  <si>
    <r>
      <t>+2</t>
    </r>
    <r>
      <rPr>
        <sz val="11"/>
        <color theme="1"/>
        <rFont val="Aptos Narrow"/>
        <family val="2"/>
      </rPr>
      <t>·10</t>
    </r>
    <r>
      <rPr>
        <vertAlign val="superscript"/>
        <sz val="11"/>
        <color theme="1"/>
        <rFont val="Aptos Narrow"/>
        <family val="2"/>
      </rPr>
      <t>-5</t>
    </r>
  </si>
  <si>
    <r>
      <t>-1</t>
    </r>
    <r>
      <rPr>
        <sz val="11"/>
        <color theme="1"/>
        <rFont val="Aptos Narrow"/>
        <family val="2"/>
      </rPr>
      <t>·10</t>
    </r>
    <r>
      <rPr>
        <vertAlign val="superscript"/>
        <sz val="11"/>
        <color theme="1"/>
        <rFont val="Aptos Narrow"/>
        <family val="2"/>
      </rPr>
      <t>-3</t>
    </r>
  </si>
  <si>
    <t>T(°C)</t>
  </si>
  <si>
    <t>repeat the same day</t>
  </si>
  <si>
    <t>PM measurements</t>
  </si>
  <si>
    <t>z</t>
  </si>
  <si>
    <t>Probe re-aligned</t>
  </si>
  <si>
    <r>
      <t>-1.8</t>
    </r>
    <r>
      <rPr>
        <sz val="11"/>
        <color theme="1"/>
        <rFont val="Aptos Narrow"/>
        <family val="2"/>
      </rPr>
      <t>·10</t>
    </r>
    <r>
      <rPr>
        <vertAlign val="superscript"/>
        <sz val="11"/>
        <color theme="1"/>
        <rFont val="Aptos Narrow"/>
        <family val="2"/>
      </rPr>
      <t>-3</t>
    </r>
  </si>
  <si>
    <r>
      <t>-2</t>
    </r>
    <r>
      <rPr>
        <sz val="11"/>
        <color theme="1"/>
        <rFont val="Aptos Narrow"/>
        <family val="2"/>
      </rPr>
      <t>·10</t>
    </r>
    <r>
      <rPr>
        <vertAlign val="superscript"/>
        <sz val="11"/>
        <color theme="1"/>
        <rFont val="Aptos Narrow"/>
        <family val="2"/>
      </rPr>
      <t>-3</t>
    </r>
  </si>
  <si>
    <t>Repeat in 2 hours</t>
  </si>
  <si>
    <r>
      <t>+1.3</t>
    </r>
    <r>
      <rPr>
        <sz val="11"/>
        <color theme="1"/>
        <rFont val="Aptos Narrow"/>
        <family val="2"/>
      </rPr>
      <t>·10</t>
    </r>
    <r>
      <rPr>
        <vertAlign val="superscript"/>
        <sz val="11"/>
        <color theme="1"/>
        <rFont val="Aptos Narrow"/>
        <family val="2"/>
      </rPr>
      <t>-4</t>
    </r>
  </si>
  <si>
    <t>Repeat next day (wrt first meas. 04/23)</t>
  </si>
  <si>
    <t>Repeat in 4 hours</t>
  </si>
  <si>
    <r>
      <t>-1.2</t>
    </r>
    <r>
      <rPr>
        <sz val="11"/>
        <color theme="1"/>
        <rFont val="Aptos Narrow"/>
        <family val="2"/>
      </rPr>
      <t>·10</t>
    </r>
    <r>
      <rPr>
        <vertAlign val="superscript"/>
        <sz val="11"/>
        <color theme="1"/>
        <rFont val="Aptos Narrow"/>
        <family val="2"/>
      </rPr>
      <t>-3</t>
    </r>
  </si>
  <si>
    <t>6.6mm Gap</t>
  </si>
  <si>
    <t>1mm up</t>
  </si>
  <si>
    <t>8mm gap</t>
  </si>
  <si>
    <t>8mm Gap; initial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</si>
</sst>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0"/>
    <numFmt numFmtId="165" formatCode="0.000"/>
  </numFmts>
  <fonts count="6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1"/>
      <color theme="1"/>
      <name val="Aptos Narrow"/>
      <family val="2"/>
    </font>
    <font>
      <b/>
      <sz val="11"/>
      <color theme="1"/>
      <name val="Aptos Narrow"/>
      <family val="2"/>
    </font>
    <font>
      <vertAlign val="superscript"/>
      <sz val="11"/>
      <color theme="1"/>
      <name val="Aptos Narrow"/>
      <family val="2"/>
    </font>
  </fonts>
  <fills count="6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2" fillId="0" borderId="0" xfId="0" applyFont="1"/>
    <xf numFmtId="16" fontId="0" fillId="0" borderId="0" xfId="0" applyNumberFormat="1" applyAlignment="1">
      <alignment horizontal="center"/>
    </xf>
    <xf numFmtId="16" fontId="0" fillId="0" borderId="0" xfId="0" applyNumberFormat="1"/>
    <xf numFmtId="0" fontId="4" fillId="0" borderId="0" xfId="0" applyFont="1" applyAlignment="1">
      <alignment horizontal="center"/>
    </xf>
    <xf numFmtId="164" fontId="0" fillId="0" borderId="0" xfId="0" applyNumberFormat="1"/>
    <xf numFmtId="0" fontId="0" fillId="3" borderId="0" xfId="0" applyFill="1" applyAlignment="1">
      <alignment horizontal="center"/>
    </xf>
    <xf numFmtId="0" fontId="0" fillId="3" borderId="0" xfId="0" quotePrefix="1" applyFill="1" applyAlignment="1">
      <alignment horizontal="center"/>
    </xf>
    <xf numFmtId="164" fontId="0" fillId="4" borderId="0" xfId="0" applyNumberFormat="1" applyFill="1"/>
    <xf numFmtId="0" fontId="0" fillId="5" borderId="0" xfId="0" applyFill="1"/>
    <xf numFmtId="16" fontId="0" fillId="0" borderId="0" xfId="0" applyNumberFormat="1" applyFont="1" applyAlignment="1">
      <alignment horizontal="center"/>
    </xf>
    <xf numFmtId="0" fontId="0" fillId="0" borderId="0" xfId="0" applyFont="1" applyAlignment="1">
      <alignment horizontal="center"/>
    </xf>
    <xf numFmtId="165" fontId="1" fillId="2" borderId="0" xfId="0" applyNumberFormat="1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FF0040-4904-4E6A-8B19-C733CA19BBD3}">
  <dimension ref="A1:Z26"/>
  <sheetViews>
    <sheetView tabSelected="1" workbookViewId="0">
      <selection activeCell="U21" sqref="U21"/>
    </sheetView>
  </sheetViews>
  <sheetFormatPr defaultRowHeight="15" x14ac:dyDescent="0.25"/>
  <cols>
    <col min="1" max="1" width="12.28515625" style="4" bestFit="1" customWidth="1"/>
    <col min="4" max="4" width="10.42578125" bestFit="1" customWidth="1"/>
    <col min="13" max="13" width="11" bestFit="1" customWidth="1"/>
    <col min="21" max="21" width="46" bestFit="1" customWidth="1"/>
    <col min="24" max="24" width="9" bestFit="1" customWidth="1"/>
    <col min="25" max="25" width="9.28515625" bestFit="1" customWidth="1"/>
  </cols>
  <sheetData>
    <row r="1" spans="1:26" x14ac:dyDescent="0.25">
      <c r="X1" s="1" t="s">
        <v>31</v>
      </c>
    </row>
    <row r="2" spans="1:26" ht="18.75" x14ac:dyDescent="0.3">
      <c r="E2" s="6" t="s">
        <v>9</v>
      </c>
      <c r="N2" s="1" t="s">
        <v>8</v>
      </c>
    </row>
    <row r="3" spans="1:26" x14ac:dyDescent="0.25">
      <c r="B3" s="2" t="s">
        <v>5</v>
      </c>
      <c r="C3" s="2"/>
      <c r="E3" s="2"/>
      <c r="F3" s="2"/>
      <c r="H3" s="2" t="s">
        <v>6</v>
      </c>
      <c r="I3" s="2"/>
      <c r="S3" s="1" t="s">
        <v>13</v>
      </c>
    </row>
    <row r="4" spans="1:26" x14ac:dyDescent="0.25">
      <c r="B4" s="2" t="s">
        <v>0</v>
      </c>
      <c r="C4" s="2"/>
      <c r="E4" s="2" t="s">
        <v>3</v>
      </c>
      <c r="F4" s="2"/>
      <c r="H4" s="2" t="s">
        <v>4</v>
      </c>
      <c r="I4" s="2"/>
      <c r="K4" s="1" t="s">
        <v>7</v>
      </c>
      <c r="N4" s="3" t="s">
        <v>11</v>
      </c>
      <c r="O4" s="3" t="s">
        <v>12</v>
      </c>
    </row>
    <row r="5" spans="1:26" x14ac:dyDescent="0.25">
      <c r="A5" s="4" t="s">
        <v>10</v>
      </c>
      <c r="B5" s="3" t="s">
        <v>1</v>
      </c>
      <c r="C5" s="3" t="s">
        <v>2</v>
      </c>
      <c r="E5" s="3" t="s">
        <v>1</v>
      </c>
      <c r="F5" s="3" t="s">
        <v>2</v>
      </c>
      <c r="H5" s="3" t="s">
        <v>1</v>
      </c>
      <c r="I5" s="3" t="s">
        <v>2</v>
      </c>
      <c r="K5" s="3" t="s">
        <v>1</v>
      </c>
      <c r="L5" s="3" t="s">
        <v>2</v>
      </c>
      <c r="R5" s="3" t="s">
        <v>10</v>
      </c>
      <c r="S5" s="3" t="s">
        <v>14</v>
      </c>
      <c r="T5" s="9" t="s">
        <v>15</v>
      </c>
      <c r="U5" s="9" t="s">
        <v>21</v>
      </c>
      <c r="V5" s="9" t="s">
        <v>29</v>
      </c>
      <c r="X5" s="9" t="s">
        <v>1</v>
      </c>
      <c r="Y5" s="9" t="s">
        <v>2</v>
      </c>
      <c r="Z5" s="9" t="s">
        <v>32</v>
      </c>
    </row>
    <row r="6" spans="1:26" x14ac:dyDescent="0.25">
      <c r="A6" s="7">
        <v>46059</v>
      </c>
      <c r="B6" s="16">
        <v>-0.73660000000000003</v>
      </c>
      <c r="C6" s="4">
        <v>236.9007</v>
      </c>
      <c r="E6" s="4">
        <v>17.504999999999999</v>
      </c>
      <c r="F6" s="4">
        <v>159.24369999999999</v>
      </c>
      <c r="H6" s="4">
        <v>85.572999999999993</v>
      </c>
      <c r="I6" s="4">
        <v>182.94</v>
      </c>
      <c r="J6" s="4"/>
      <c r="K6" s="4">
        <v>45.58</v>
      </c>
      <c r="L6" s="4">
        <v>104.709</v>
      </c>
      <c r="M6" t="s">
        <v>41</v>
      </c>
      <c r="N6" s="17">
        <f>3.3-(F6-L6+I7-C6+1)</f>
        <v>1.7110000000000012</v>
      </c>
      <c r="O6" s="5">
        <f>(H6-K6-E6)+77.5</f>
        <v>99.988</v>
      </c>
      <c r="R6" s="7">
        <v>46134</v>
      </c>
      <c r="S6" s="14">
        <v>3.0022739999999999</v>
      </c>
      <c r="T6" s="11" t="s">
        <v>16</v>
      </c>
      <c r="V6">
        <v>20.02</v>
      </c>
      <c r="X6" s="10">
        <v>8.5575999999999999E-2</v>
      </c>
      <c r="Y6" s="13">
        <v>-0.182946</v>
      </c>
      <c r="Z6" s="10">
        <v>1.522624</v>
      </c>
    </row>
    <row r="7" spans="1:26" ht="16.5" x14ac:dyDescent="0.25">
      <c r="A7" s="7">
        <v>46063</v>
      </c>
      <c r="B7" s="16">
        <v>-0.73360000000000003</v>
      </c>
      <c r="C7">
        <v>236.89769999999999</v>
      </c>
      <c r="E7" s="4"/>
      <c r="H7" s="4">
        <v>85.614999999999995</v>
      </c>
      <c r="I7" s="4">
        <v>182.95500000000001</v>
      </c>
      <c r="N7" s="17">
        <f>3.3-(F8-L6+I8-C7+1)</f>
        <v>1.7079999999999869</v>
      </c>
      <c r="O7" s="5">
        <f>(H8-K6-E8)+77.5</f>
        <v>99.979800000000012</v>
      </c>
      <c r="R7" s="7">
        <v>46134</v>
      </c>
      <c r="S7" s="14">
        <v>3.0014530000000001</v>
      </c>
      <c r="T7" s="12" t="s">
        <v>17</v>
      </c>
      <c r="U7" t="s">
        <v>30</v>
      </c>
      <c r="V7">
        <v>20.03</v>
      </c>
      <c r="X7" s="10">
        <v>8.5571999999999995E-2</v>
      </c>
      <c r="Y7" s="13">
        <v>-0.18295</v>
      </c>
      <c r="Z7" s="10">
        <v>1.5226249999999999</v>
      </c>
    </row>
    <row r="8" spans="1:26" ht="16.5" x14ac:dyDescent="0.25">
      <c r="A8" s="7">
        <v>46064</v>
      </c>
      <c r="B8" s="16">
        <v>-0.66300000000000003</v>
      </c>
      <c r="C8">
        <v>236.923</v>
      </c>
      <c r="E8" s="4">
        <v>17.5002</v>
      </c>
      <c r="F8">
        <v>159.2407</v>
      </c>
      <c r="H8" s="4">
        <v>85.56</v>
      </c>
      <c r="I8" s="4">
        <v>182.958</v>
      </c>
      <c r="N8" s="17">
        <f>3.3-(F9-L6+I9-C7+1)</f>
        <v>1.7086999999999817</v>
      </c>
      <c r="O8" s="5">
        <f>(H9-K6-E8)+77.5</f>
        <v>99.984800000000007</v>
      </c>
      <c r="R8" s="7">
        <v>46135</v>
      </c>
      <c r="S8" s="14">
        <v>3.0078680000000002</v>
      </c>
      <c r="T8" s="12" t="s">
        <v>18</v>
      </c>
      <c r="U8" t="s">
        <v>22</v>
      </c>
      <c r="V8">
        <v>20.03</v>
      </c>
      <c r="X8" s="10">
        <v>8.5573999999999997E-2</v>
      </c>
      <c r="Y8" s="13">
        <v>-0.182947</v>
      </c>
      <c r="Z8" s="10">
        <v>1.5226280000000001</v>
      </c>
    </row>
    <row r="9" spans="1:26" ht="16.5" x14ac:dyDescent="0.25">
      <c r="A9" s="7">
        <v>46077</v>
      </c>
      <c r="B9" s="16">
        <v>-0.59499999999999997</v>
      </c>
      <c r="C9">
        <v>236.93199999999999</v>
      </c>
      <c r="E9" s="4">
        <v>17.503</v>
      </c>
      <c r="F9">
        <f>159.244</f>
        <v>159.244</v>
      </c>
      <c r="H9" s="4">
        <v>85.564999999999998</v>
      </c>
      <c r="I9" s="4">
        <v>182.95400000000001</v>
      </c>
      <c r="N9" s="17">
        <f>3.3-(F10-$L$6+I10-C8+1)</f>
        <v>1.7110000000000012</v>
      </c>
      <c r="O9" s="5">
        <f>(H10-$K$6-E9)+77.5</f>
        <v>99.983000000000004</v>
      </c>
      <c r="S9" s="14">
        <v>3.0105379999999999</v>
      </c>
      <c r="T9" s="12" t="s">
        <v>19</v>
      </c>
      <c r="U9" t="s">
        <v>23</v>
      </c>
      <c r="V9">
        <v>20.03</v>
      </c>
      <c r="Y9" s="13"/>
      <c r="Z9" s="10"/>
    </row>
    <row r="10" spans="1:26" ht="16.5" x14ac:dyDescent="0.25">
      <c r="A10" s="7">
        <v>46105</v>
      </c>
      <c r="B10" s="16">
        <v>-0.59499999999999997</v>
      </c>
      <c r="C10">
        <v>236.93199999999999</v>
      </c>
      <c r="E10" s="4">
        <v>17.600999999999999</v>
      </c>
      <c r="F10">
        <v>159.255</v>
      </c>
      <c r="H10" s="4">
        <v>85.566000000000003</v>
      </c>
      <c r="I10" s="4">
        <v>182.96600000000001</v>
      </c>
      <c r="N10" s="17">
        <f>3.3-($F10-$L$6+$I11-$C8+1)</f>
        <v>1.6840000000000144</v>
      </c>
      <c r="O10" s="5">
        <f>($H11-$K$6-$E10)+77.5</f>
        <v>99.885999999999996</v>
      </c>
      <c r="S10" s="14">
        <v>3.0081880000000001</v>
      </c>
      <c r="T10" s="12" t="s">
        <v>20</v>
      </c>
      <c r="U10" t="s">
        <v>24</v>
      </c>
      <c r="V10">
        <v>20.03</v>
      </c>
      <c r="Y10" s="13"/>
      <c r="Z10" s="10"/>
    </row>
    <row r="11" spans="1:26" ht="16.5" x14ac:dyDescent="0.25">
      <c r="A11" s="7">
        <v>46111</v>
      </c>
      <c r="B11" s="16">
        <v>-0.59199999999999997</v>
      </c>
      <c r="C11">
        <v>236.92</v>
      </c>
      <c r="E11" s="4">
        <v>17.515000000000001</v>
      </c>
      <c r="F11">
        <v>159.256</v>
      </c>
      <c r="H11" s="4">
        <v>85.566999999999993</v>
      </c>
      <c r="I11" s="4">
        <v>182.99299999999999</v>
      </c>
      <c r="N11" s="17">
        <f>3.3-($F11-$L$6+$I11-$C11+1)</f>
        <v>1.6799999999999953</v>
      </c>
      <c r="O11" s="5">
        <f>($H11-$K$6-$E11)+77.5</f>
        <v>99.971999999999994</v>
      </c>
      <c r="S11" s="14">
        <v>3.005093</v>
      </c>
      <c r="T11" s="12" t="s">
        <v>28</v>
      </c>
      <c r="U11" t="s">
        <v>25</v>
      </c>
      <c r="V11">
        <v>20.03</v>
      </c>
      <c r="Y11" s="13"/>
      <c r="Z11" s="10"/>
    </row>
    <row r="12" spans="1:26" ht="16.5" x14ac:dyDescent="0.25">
      <c r="A12" s="7">
        <v>46134</v>
      </c>
      <c r="B12" s="16">
        <v>-0.58399999999999996</v>
      </c>
      <c r="C12">
        <v>236.91900000000001</v>
      </c>
      <c r="E12" s="4">
        <v>17.495000000000001</v>
      </c>
      <c r="F12">
        <v>159.25299999999999</v>
      </c>
      <c r="H12" s="4">
        <v>85.575999999999993</v>
      </c>
      <c r="I12" s="4">
        <v>182.946</v>
      </c>
      <c r="N12" s="17">
        <f>3.3-($F12-$L$6+$I12-$C12+1)</f>
        <v>1.7290000000000303</v>
      </c>
      <c r="O12" s="5">
        <f>($H12-$K$6-$E12)+77.5</f>
        <v>100.00099999999999</v>
      </c>
      <c r="S12" s="14">
        <v>3.007943</v>
      </c>
      <c r="T12" s="12" t="s">
        <v>27</v>
      </c>
      <c r="U12" t="s">
        <v>26</v>
      </c>
      <c r="V12">
        <v>20.03</v>
      </c>
      <c r="Y12" s="13"/>
      <c r="Z12" s="10"/>
    </row>
    <row r="13" spans="1:26" ht="16.5" x14ac:dyDescent="0.25">
      <c r="A13" s="7">
        <v>46135</v>
      </c>
      <c r="B13" s="16">
        <v>-0.58399999999999996</v>
      </c>
      <c r="C13">
        <v>236.91900000000001</v>
      </c>
      <c r="E13" s="4">
        <v>17.495000000000001</v>
      </c>
      <c r="F13">
        <v>159.25299999999999</v>
      </c>
      <c r="H13" s="4">
        <v>85.57</v>
      </c>
      <c r="I13" s="4">
        <v>182.959</v>
      </c>
      <c r="N13" s="17">
        <f>3.3-($F13-$L$6+$I13-$C13+1)</f>
        <v>1.7160000000000251</v>
      </c>
      <c r="O13" s="5">
        <f>($H13-$K$6-$E13)+77.5</f>
        <v>99.99499999999999</v>
      </c>
      <c r="S13" s="14">
        <v>3.0022579999999999</v>
      </c>
      <c r="T13" s="12" t="s">
        <v>34</v>
      </c>
      <c r="U13" t="s">
        <v>33</v>
      </c>
      <c r="V13">
        <v>20.03</v>
      </c>
      <c r="X13" s="10">
        <v>8.5569999999999993E-2</v>
      </c>
      <c r="Y13" s="13">
        <v>-0.18295900000000001</v>
      </c>
      <c r="Z13" s="10">
        <v>1.5227029999999999</v>
      </c>
    </row>
    <row r="14" spans="1:26" ht="16.5" x14ac:dyDescent="0.25">
      <c r="A14" s="7">
        <v>46136</v>
      </c>
      <c r="B14" s="16">
        <v>-0.58399999999999996</v>
      </c>
      <c r="C14">
        <v>236.91900000000001</v>
      </c>
      <c r="E14" s="4">
        <v>17.495000000000001</v>
      </c>
      <c r="F14">
        <v>159.25299999999999</v>
      </c>
      <c r="H14" s="4">
        <v>85.581999999999994</v>
      </c>
      <c r="I14" s="4">
        <v>182.958</v>
      </c>
      <c r="N14" s="17">
        <f>3.3-($F14-$L$6+$I14-$C14+1)</f>
        <v>1.7170000000000298</v>
      </c>
      <c r="O14" s="5">
        <f>($H14-$K$6-$E14)+77.5</f>
        <v>100.00699999999999</v>
      </c>
      <c r="S14" s="14">
        <v>3.001795</v>
      </c>
      <c r="T14" s="12" t="s">
        <v>35</v>
      </c>
      <c r="U14" t="s">
        <v>36</v>
      </c>
      <c r="V14">
        <v>20.03</v>
      </c>
      <c r="Y14" s="13"/>
      <c r="Z14" s="10"/>
    </row>
    <row r="15" spans="1:26" ht="16.5" x14ac:dyDescent="0.25">
      <c r="A15" s="7">
        <v>46136</v>
      </c>
      <c r="B15" s="16">
        <v>-0.58399999999999996</v>
      </c>
      <c r="C15">
        <v>236.91900000000001</v>
      </c>
      <c r="E15" s="4">
        <v>17.495000000000001</v>
      </c>
      <c r="F15">
        <v>159.25299999999999</v>
      </c>
      <c r="G15" s="2"/>
      <c r="H15" s="4">
        <v>85.581000000000003</v>
      </c>
      <c r="I15" s="4">
        <v>182.959</v>
      </c>
      <c r="N15" s="17">
        <f>3.3-($F15-$L$6+$I15-$C15+1)</f>
        <v>1.7160000000000251</v>
      </c>
      <c r="O15" s="5">
        <f>($H15-$K$6-$E15)+77.5</f>
        <v>100.006</v>
      </c>
      <c r="R15" s="8">
        <v>46136</v>
      </c>
      <c r="S15" s="14">
        <v>3.0082849999999999</v>
      </c>
      <c r="T15" s="12" t="s">
        <v>37</v>
      </c>
      <c r="U15" t="s">
        <v>38</v>
      </c>
      <c r="V15">
        <v>20.05</v>
      </c>
      <c r="X15">
        <v>8.5582000000000005E-2</v>
      </c>
      <c r="Y15" s="13">
        <v>-0.18295800000000001</v>
      </c>
      <c r="Z15" s="10">
        <v>1.5227029999999999</v>
      </c>
    </row>
    <row r="16" spans="1:26" ht="16.5" x14ac:dyDescent="0.25">
      <c r="A16" s="15">
        <v>46139</v>
      </c>
      <c r="B16" s="16">
        <v>-0.58399999999999996</v>
      </c>
      <c r="C16">
        <v>236.91900000000001</v>
      </c>
      <c r="E16" s="4">
        <v>17.495000000000001</v>
      </c>
      <c r="F16">
        <v>159.25299999999999</v>
      </c>
      <c r="G16" s="2"/>
      <c r="H16" s="16">
        <v>85.581000000000003</v>
      </c>
      <c r="I16" s="4">
        <v>182.953</v>
      </c>
      <c r="J16" s="1"/>
      <c r="M16" t="s">
        <v>42</v>
      </c>
      <c r="N16" s="17">
        <f>3.3-($F16-$L$6+$I16-$C16)</f>
        <v>2.7220000000000253</v>
      </c>
      <c r="O16" s="5">
        <f>($H16-$K$6-$E16)+77.5</f>
        <v>100.006</v>
      </c>
      <c r="S16" s="14">
        <v>3.0043160000000002</v>
      </c>
      <c r="T16" s="12" t="s">
        <v>40</v>
      </c>
      <c r="U16" t="s">
        <v>39</v>
      </c>
      <c r="V16">
        <v>20.05</v>
      </c>
      <c r="X16">
        <v>8.5581000000000004E-2</v>
      </c>
      <c r="Y16" s="13">
        <v>-0.18295900000000001</v>
      </c>
      <c r="Z16" s="10">
        <v>1.522705</v>
      </c>
    </row>
    <row r="17" spans="1:26" x14ac:dyDescent="0.25">
      <c r="A17" s="15">
        <v>46143</v>
      </c>
      <c r="B17" s="16">
        <v>-0.58499999999999996</v>
      </c>
      <c r="C17">
        <v>236.91900000000001</v>
      </c>
      <c r="D17" s="3"/>
      <c r="E17" s="16">
        <v>17.501000000000001</v>
      </c>
      <c r="F17">
        <v>159.251</v>
      </c>
      <c r="G17" s="3"/>
      <c r="H17" s="16">
        <v>85.572000000000003</v>
      </c>
      <c r="I17" s="4">
        <v>183.02099999999999</v>
      </c>
      <c r="J17" s="3"/>
      <c r="K17" s="3"/>
      <c r="N17" s="17">
        <f>3.3-($F17-$L$6+$I17-$C17)</f>
        <v>2.6560000000000228</v>
      </c>
      <c r="O17" s="5">
        <f t="shared" ref="O17:O18" si="0">($H17-$K$6-$E17)+77.5</f>
        <v>99.991</v>
      </c>
      <c r="R17" s="8"/>
      <c r="X17">
        <v>8.5571999999999995E-2</v>
      </c>
      <c r="Y17" s="10">
        <v>-0.18302099999999999</v>
      </c>
      <c r="Z17" s="10">
        <v>1.52261</v>
      </c>
    </row>
    <row r="18" spans="1:26" x14ac:dyDescent="0.25">
      <c r="A18" s="7">
        <v>46146</v>
      </c>
      <c r="B18" s="16">
        <v>-0.58499999999999996</v>
      </c>
      <c r="C18">
        <v>236.91900000000001</v>
      </c>
      <c r="E18" s="16">
        <v>17.501000000000001</v>
      </c>
      <c r="F18">
        <v>159.251</v>
      </c>
      <c r="H18" s="4">
        <v>85.584000000000003</v>
      </c>
      <c r="I18" s="4">
        <v>183.017</v>
      </c>
      <c r="J18" s="4"/>
      <c r="K18" s="4"/>
      <c r="M18" t="s">
        <v>43</v>
      </c>
      <c r="N18" s="17">
        <f>4-($F18-$L$6+$I18-$C18)</f>
        <v>3.3600000000000136</v>
      </c>
      <c r="O18" s="5">
        <f t="shared" si="0"/>
        <v>100.003</v>
      </c>
      <c r="R18" s="8">
        <v>46146</v>
      </c>
      <c r="U18" t="s">
        <v>44</v>
      </c>
      <c r="X18">
        <v>8.5583999999999993E-2</v>
      </c>
      <c r="Y18" s="10">
        <v>-0.18301700000000001</v>
      </c>
      <c r="Z18" s="10">
        <v>1.5226120000000001</v>
      </c>
    </row>
    <row r="19" spans="1:26" x14ac:dyDescent="0.25">
      <c r="Y19" s="10"/>
    </row>
    <row r="20" spans="1:26" x14ac:dyDescent="0.25">
      <c r="Y20" s="10"/>
    </row>
    <row r="21" spans="1:26" x14ac:dyDescent="0.25">
      <c r="Y21" s="10"/>
    </row>
    <row r="22" spans="1:26" x14ac:dyDescent="0.25">
      <c r="Y22" s="10"/>
    </row>
    <row r="23" spans="1:26" x14ac:dyDescent="0.25">
      <c r="Y23" s="10"/>
    </row>
    <row r="24" spans="1:26" x14ac:dyDescent="0.25">
      <c r="Y24" s="10"/>
    </row>
    <row r="25" spans="1:26" x14ac:dyDescent="0.25">
      <c r="Y25" s="10"/>
    </row>
    <row r="26" spans="1:26" x14ac:dyDescent="0.25">
      <c r="Y26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SLAC National Accelerator Laboratory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Levashov, Yurii I.</dc:creator>
  <cp:lastModifiedBy>Levashov, Yurii I.</cp:lastModifiedBy>
  <dcterms:created xsi:type="dcterms:W3CDTF">2026-02-04T23:12:00Z</dcterms:created>
  <dcterms:modified xsi:type="dcterms:W3CDTF">2026-05-04T16:03:32Z</dcterms:modified>
</cp:coreProperties>
</file>