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505" activeTab="2"/>
  </bookViews>
  <sheets>
    <sheet name="SN 01" sheetId="1" r:id="rId1"/>
    <sheet name="SN 02" sheetId="2" r:id="rId2"/>
    <sheet name="SN 03" sheetId="3" r:id="rId3"/>
  </sheets>
  <definedNames>
    <definedName name="_xlnm.Print_Area" localSheetId="2">'SN 03'!$I$1:$O$37</definedName>
  </definedNames>
  <calcPr fullCalcOnLoad="1"/>
</workbook>
</file>

<file path=xl/sharedStrings.xml><?xml version="1.0" encoding="utf-8"?>
<sst xmlns="http://schemas.openxmlformats.org/spreadsheetml/2006/main" count="159" uniqueCount="21">
  <si>
    <t>Terminal Side</t>
  </si>
  <si>
    <t>Radial Distance (0.8125)</t>
  </si>
  <si>
    <t>Actual Angle of Pole w.r.t CSY</t>
  </si>
  <si>
    <t>Deviation Angle to Pole              (act-nom)</t>
  </si>
  <si>
    <t>Radians</t>
  </si>
  <si>
    <t>Micro Radians</t>
  </si>
  <si>
    <t>Pole Tip Distance (1.625)</t>
  </si>
  <si>
    <t>Pole Tip 1</t>
  </si>
  <si>
    <t>Pole Tip 2</t>
  </si>
  <si>
    <t>Pole Tip 3</t>
  </si>
  <si>
    <t>Pole Tip 4</t>
  </si>
  <si>
    <t>Pole Tip 5</t>
  </si>
  <si>
    <t>Pole Tip 6</t>
  </si>
  <si>
    <t>Non Terminal Side</t>
  </si>
  <si>
    <t>Gap Nominal (0.3378)</t>
  </si>
  <si>
    <t xml:space="preserve">Terminal Side </t>
  </si>
  <si>
    <t xml:space="preserve"> Non Terminal Side </t>
  </si>
  <si>
    <t>3-5</t>
  </si>
  <si>
    <t>4-6</t>
  </si>
  <si>
    <t>Clocked to Pole 1</t>
  </si>
  <si>
    <t>Clocked to Pole 3, rotated -30° nominally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</si>
</sst>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color indexed="9"/>
      <name val="Arial"/>
      <family val="0"/>
    </font>
    <font>
      <sz val="12"/>
      <color indexed="18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3" borderId="4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6</xdr:col>
      <xdr:colOff>762000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628650</xdr:colOff>
      <xdr:row>6</xdr:row>
      <xdr:rowOff>133350</xdr:rowOff>
    </xdr:from>
    <xdr:to>
      <xdr:col>5</xdr:col>
      <xdr:colOff>123825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12763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3</xdr:col>
      <xdr:colOff>476250</xdr:colOff>
      <xdr:row>0</xdr:row>
      <xdr:rowOff>152400</xdr:rowOff>
    </xdr:from>
    <xdr:to>
      <xdr:col>3</xdr:col>
      <xdr:colOff>838200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81325" y="1524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5</xdr:col>
      <xdr:colOff>266700</xdr:colOff>
      <xdr:row>6</xdr:row>
      <xdr:rowOff>133350</xdr:rowOff>
    </xdr:from>
    <xdr:to>
      <xdr:col>5</xdr:col>
      <xdr:colOff>628650</xdr:colOff>
      <xdr:row>8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05325" y="12763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2</xdr:col>
      <xdr:colOff>847725</xdr:colOff>
      <xdr:row>0</xdr:row>
      <xdr:rowOff>142875</xdr:rowOff>
    </xdr:from>
    <xdr:to>
      <xdr:col>3</xdr:col>
      <xdr:colOff>352425</xdr:colOff>
      <xdr:row>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95550" y="1428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1</xdr:col>
      <xdr:colOff>638175</xdr:colOff>
      <xdr:row>6</xdr:row>
      <xdr:rowOff>95250</xdr:rowOff>
    </xdr:from>
    <xdr:to>
      <xdr:col>2</xdr:col>
      <xdr:colOff>200025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38275" y="12382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3</xdr:col>
      <xdr:colOff>200025</xdr:colOff>
      <xdr:row>13</xdr:row>
      <xdr:rowOff>47625</xdr:rowOff>
    </xdr:from>
    <xdr:to>
      <xdr:col>3</xdr:col>
      <xdr:colOff>676275</xdr:colOff>
      <xdr:row>14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25241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142875</xdr:rowOff>
    </xdr:from>
    <xdr:to>
      <xdr:col>6</xdr:col>
      <xdr:colOff>762000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628650</xdr:colOff>
      <xdr:row>7</xdr:row>
      <xdr:rowOff>133350</xdr:rowOff>
    </xdr:from>
    <xdr:to>
      <xdr:col>5</xdr:col>
      <xdr:colOff>123825</xdr:colOff>
      <xdr:row>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14668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3</xdr:col>
      <xdr:colOff>476250</xdr:colOff>
      <xdr:row>1</xdr:row>
      <xdr:rowOff>152400</xdr:rowOff>
    </xdr:from>
    <xdr:to>
      <xdr:col>3</xdr:col>
      <xdr:colOff>838200</xdr:colOff>
      <xdr:row>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81325" y="3429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5</xdr:col>
      <xdr:colOff>266700</xdr:colOff>
      <xdr:row>7</xdr:row>
      <xdr:rowOff>133350</xdr:rowOff>
    </xdr:from>
    <xdr:to>
      <xdr:col>5</xdr:col>
      <xdr:colOff>628650</xdr:colOff>
      <xdr:row>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05325" y="14668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2</xdr:col>
      <xdr:colOff>847725</xdr:colOff>
      <xdr:row>1</xdr:row>
      <xdr:rowOff>142875</xdr:rowOff>
    </xdr:from>
    <xdr:to>
      <xdr:col>3</xdr:col>
      <xdr:colOff>352425</xdr:colOff>
      <xdr:row>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95550" y="3333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1</xdr:col>
      <xdr:colOff>638175</xdr:colOff>
      <xdr:row>7</xdr:row>
      <xdr:rowOff>95250</xdr:rowOff>
    </xdr:from>
    <xdr:to>
      <xdr:col>2</xdr:col>
      <xdr:colOff>200025</xdr:colOff>
      <xdr:row>9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38275" y="14287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3</xdr:col>
      <xdr:colOff>200025</xdr:colOff>
      <xdr:row>14</xdr:row>
      <xdr:rowOff>47625</xdr:rowOff>
    </xdr:from>
    <xdr:to>
      <xdr:col>3</xdr:col>
      <xdr:colOff>676275</xdr:colOff>
      <xdr:row>15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27146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  <xdr:twoCellAnchor editAs="oneCell">
    <xdr:from>
      <xdr:col>8</xdr:col>
      <xdr:colOff>219075</xdr:colOff>
      <xdr:row>1</xdr:row>
      <xdr:rowOff>142875</xdr:rowOff>
    </xdr:from>
    <xdr:to>
      <xdr:col>14</xdr:col>
      <xdr:colOff>762000</xdr:colOff>
      <xdr:row>17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333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400050</xdr:colOff>
      <xdr:row>9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296525" y="1466850"/>
          <a:ext cx="4000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11</xdr:col>
      <xdr:colOff>476250</xdr:colOff>
      <xdr:row>1</xdr:row>
      <xdr:rowOff>152400</xdr:rowOff>
    </xdr:from>
    <xdr:to>
      <xdr:col>12</xdr:col>
      <xdr:colOff>266700</xdr:colOff>
      <xdr:row>3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039225" y="342900"/>
          <a:ext cx="657225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14</xdr:col>
      <xdr:colOff>114300</xdr:colOff>
      <xdr:row>7</xdr:row>
      <xdr:rowOff>152400</xdr:rowOff>
    </xdr:from>
    <xdr:to>
      <xdr:col>14</xdr:col>
      <xdr:colOff>457200</xdr:colOff>
      <xdr:row>9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277600" y="1485900"/>
          <a:ext cx="34290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10</xdr:col>
      <xdr:colOff>847725</xdr:colOff>
      <xdr:row>1</xdr:row>
      <xdr:rowOff>142875</xdr:rowOff>
    </xdr:from>
    <xdr:to>
      <xdr:col>11</xdr:col>
      <xdr:colOff>352425</xdr:colOff>
      <xdr:row>3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53450" y="3333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9</xdr:col>
      <xdr:colOff>638175</xdr:colOff>
      <xdr:row>7</xdr:row>
      <xdr:rowOff>95250</xdr:rowOff>
    </xdr:from>
    <xdr:to>
      <xdr:col>10</xdr:col>
      <xdr:colOff>200025</xdr:colOff>
      <xdr:row>9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96175" y="14287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11</xdr:col>
      <xdr:colOff>200025</xdr:colOff>
      <xdr:row>14</xdr:row>
      <xdr:rowOff>47625</xdr:rowOff>
    </xdr:from>
    <xdr:to>
      <xdr:col>11</xdr:col>
      <xdr:colOff>676275</xdr:colOff>
      <xdr:row>15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763000" y="27146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  <xdr:twoCellAnchor editAs="oneCell">
    <xdr:from>
      <xdr:col>8</xdr:col>
      <xdr:colOff>219075</xdr:colOff>
      <xdr:row>1</xdr:row>
      <xdr:rowOff>142875</xdr:rowOff>
    </xdr:from>
    <xdr:to>
      <xdr:col>14</xdr:col>
      <xdr:colOff>762000</xdr:colOff>
      <xdr:row>17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333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628650</xdr:colOff>
      <xdr:row>7</xdr:row>
      <xdr:rowOff>133350</xdr:rowOff>
    </xdr:from>
    <xdr:to>
      <xdr:col>13</xdr:col>
      <xdr:colOff>123825</xdr:colOff>
      <xdr:row>9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058400" y="14668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11</xdr:col>
      <xdr:colOff>476250</xdr:colOff>
      <xdr:row>1</xdr:row>
      <xdr:rowOff>152400</xdr:rowOff>
    </xdr:from>
    <xdr:to>
      <xdr:col>11</xdr:col>
      <xdr:colOff>838200</xdr:colOff>
      <xdr:row>3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039225" y="3429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13</xdr:col>
      <xdr:colOff>266700</xdr:colOff>
      <xdr:row>7</xdr:row>
      <xdr:rowOff>133350</xdr:rowOff>
    </xdr:from>
    <xdr:to>
      <xdr:col>13</xdr:col>
      <xdr:colOff>628650</xdr:colOff>
      <xdr:row>9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0563225" y="14668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10</xdr:col>
      <xdr:colOff>847725</xdr:colOff>
      <xdr:row>1</xdr:row>
      <xdr:rowOff>142875</xdr:rowOff>
    </xdr:from>
    <xdr:to>
      <xdr:col>11</xdr:col>
      <xdr:colOff>352425</xdr:colOff>
      <xdr:row>3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553450" y="3333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9</xdr:col>
      <xdr:colOff>638175</xdr:colOff>
      <xdr:row>7</xdr:row>
      <xdr:rowOff>95250</xdr:rowOff>
    </xdr:from>
    <xdr:to>
      <xdr:col>10</xdr:col>
      <xdr:colOff>200025</xdr:colOff>
      <xdr:row>9</xdr:row>
      <xdr:rowOff>19050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496175" y="14287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11</xdr:col>
      <xdr:colOff>200025</xdr:colOff>
      <xdr:row>14</xdr:row>
      <xdr:rowOff>47625</xdr:rowOff>
    </xdr:from>
    <xdr:to>
      <xdr:col>11</xdr:col>
      <xdr:colOff>676275</xdr:colOff>
      <xdr:row>15</xdr:row>
      <xdr:rowOff>161925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763000" y="27146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142875</xdr:rowOff>
    </xdr:from>
    <xdr:to>
      <xdr:col>6</xdr:col>
      <xdr:colOff>762000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628650</xdr:colOff>
      <xdr:row>7</xdr:row>
      <xdr:rowOff>133350</xdr:rowOff>
    </xdr:from>
    <xdr:to>
      <xdr:col>5</xdr:col>
      <xdr:colOff>123825</xdr:colOff>
      <xdr:row>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14668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3</xdr:col>
      <xdr:colOff>476250</xdr:colOff>
      <xdr:row>1</xdr:row>
      <xdr:rowOff>152400</xdr:rowOff>
    </xdr:from>
    <xdr:to>
      <xdr:col>3</xdr:col>
      <xdr:colOff>838200</xdr:colOff>
      <xdr:row>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81325" y="3429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5</xdr:col>
      <xdr:colOff>266700</xdr:colOff>
      <xdr:row>7</xdr:row>
      <xdr:rowOff>133350</xdr:rowOff>
    </xdr:from>
    <xdr:to>
      <xdr:col>5</xdr:col>
      <xdr:colOff>628650</xdr:colOff>
      <xdr:row>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05325" y="14668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2</xdr:col>
      <xdr:colOff>847725</xdr:colOff>
      <xdr:row>1</xdr:row>
      <xdr:rowOff>142875</xdr:rowOff>
    </xdr:from>
    <xdr:to>
      <xdr:col>3</xdr:col>
      <xdr:colOff>352425</xdr:colOff>
      <xdr:row>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95550" y="3333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1</xdr:col>
      <xdr:colOff>638175</xdr:colOff>
      <xdr:row>7</xdr:row>
      <xdr:rowOff>95250</xdr:rowOff>
    </xdr:from>
    <xdr:to>
      <xdr:col>2</xdr:col>
      <xdr:colOff>200025</xdr:colOff>
      <xdr:row>9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38275" y="14287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3</xdr:col>
      <xdr:colOff>200025</xdr:colOff>
      <xdr:row>14</xdr:row>
      <xdr:rowOff>47625</xdr:rowOff>
    </xdr:from>
    <xdr:to>
      <xdr:col>3</xdr:col>
      <xdr:colOff>676275</xdr:colOff>
      <xdr:row>15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27146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  <xdr:twoCellAnchor editAs="oneCell">
    <xdr:from>
      <xdr:col>8</xdr:col>
      <xdr:colOff>219075</xdr:colOff>
      <xdr:row>1</xdr:row>
      <xdr:rowOff>142875</xdr:rowOff>
    </xdr:from>
    <xdr:to>
      <xdr:col>14</xdr:col>
      <xdr:colOff>762000</xdr:colOff>
      <xdr:row>17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333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628650</xdr:colOff>
      <xdr:row>7</xdr:row>
      <xdr:rowOff>133350</xdr:rowOff>
    </xdr:from>
    <xdr:to>
      <xdr:col>13</xdr:col>
      <xdr:colOff>123825</xdr:colOff>
      <xdr:row>9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058400" y="14668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11</xdr:col>
      <xdr:colOff>476250</xdr:colOff>
      <xdr:row>1</xdr:row>
      <xdr:rowOff>152400</xdr:rowOff>
    </xdr:from>
    <xdr:to>
      <xdr:col>11</xdr:col>
      <xdr:colOff>838200</xdr:colOff>
      <xdr:row>3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039225" y="3429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13</xdr:col>
      <xdr:colOff>266700</xdr:colOff>
      <xdr:row>7</xdr:row>
      <xdr:rowOff>133350</xdr:rowOff>
    </xdr:from>
    <xdr:to>
      <xdr:col>13</xdr:col>
      <xdr:colOff>628650</xdr:colOff>
      <xdr:row>9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563225" y="14668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10</xdr:col>
      <xdr:colOff>847725</xdr:colOff>
      <xdr:row>1</xdr:row>
      <xdr:rowOff>142875</xdr:rowOff>
    </xdr:from>
    <xdr:to>
      <xdr:col>11</xdr:col>
      <xdr:colOff>352425</xdr:colOff>
      <xdr:row>3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53450" y="3333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9</xdr:col>
      <xdr:colOff>638175</xdr:colOff>
      <xdr:row>7</xdr:row>
      <xdr:rowOff>95250</xdr:rowOff>
    </xdr:from>
    <xdr:to>
      <xdr:col>10</xdr:col>
      <xdr:colOff>200025</xdr:colOff>
      <xdr:row>9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96175" y="14287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11</xdr:col>
      <xdr:colOff>200025</xdr:colOff>
      <xdr:row>14</xdr:row>
      <xdr:rowOff>47625</xdr:rowOff>
    </xdr:from>
    <xdr:to>
      <xdr:col>11</xdr:col>
      <xdr:colOff>676275</xdr:colOff>
      <xdr:row>15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763000" y="27146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36"/>
  <sheetViews>
    <sheetView workbookViewId="0" topLeftCell="A13">
      <selection activeCell="B36" sqref="B36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2.8515625" style="1" customWidth="1"/>
    <col min="4" max="7" width="13.00390625" style="1" customWidth="1"/>
    <col min="8" max="8" width="8.140625" style="1" customWidth="1"/>
    <col min="9" max="9" width="11.7109375" style="1" customWidth="1"/>
    <col min="10" max="12" width="11.8515625" style="1" customWidth="1"/>
    <col min="13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.75" thickBot="1"/>
    <row r="18" spans="1:7" s="5" customFormat="1" ht="60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4" t="s">
        <v>6</v>
      </c>
    </row>
    <row r="19" spans="1:7" ht="15">
      <c r="A19" s="6" t="s">
        <v>7</v>
      </c>
      <c r="B19" s="7">
        <v>0.81259</v>
      </c>
      <c r="C19" s="7">
        <v>89.99818</v>
      </c>
      <c r="D19" s="7">
        <f>C19-90</f>
        <v>-0.0018199999999950478</v>
      </c>
      <c r="E19" s="7">
        <f aca="true" t="shared" si="0" ref="E19:E24">RADIANS(D19)</f>
        <v>-3.176499238621037E-05</v>
      </c>
      <c r="F19" s="8">
        <f aca="true" t="shared" si="1" ref="F19:F24">ABS(E19*1000000)</f>
        <v>31.764992386210366</v>
      </c>
      <c r="G19" s="26">
        <v>1.62578</v>
      </c>
    </row>
    <row r="20" spans="1:7" ht="15">
      <c r="A20" s="6" t="s">
        <v>8</v>
      </c>
      <c r="B20" s="7">
        <v>0.81319</v>
      </c>
      <c r="C20" s="7">
        <v>270.0099</v>
      </c>
      <c r="D20" s="7">
        <f>C20-270</f>
        <v>0.009900000000016007</v>
      </c>
      <c r="E20" s="7">
        <f t="shared" si="0"/>
        <v>0.000172787595947718</v>
      </c>
      <c r="F20" s="8">
        <f t="shared" si="1"/>
        <v>172.787595947718</v>
      </c>
      <c r="G20" s="27"/>
    </row>
    <row r="21" spans="1:7" ht="15">
      <c r="A21" s="6" t="s">
        <v>9</v>
      </c>
      <c r="B21" s="7">
        <v>0.81307</v>
      </c>
      <c r="C21" s="7">
        <v>30.00924</v>
      </c>
      <c r="D21" s="7">
        <f>C21-30</f>
        <v>0.00923999999999836</v>
      </c>
      <c r="E21" s="7">
        <f t="shared" si="0"/>
        <v>0.00016126842288424745</v>
      </c>
      <c r="F21" s="8">
        <f t="shared" si="1"/>
        <v>161.26842288424746</v>
      </c>
      <c r="G21" s="26">
        <v>1.6252</v>
      </c>
    </row>
    <row r="22" spans="1:7" ht="15">
      <c r="A22" s="6" t="s">
        <v>10</v>
      </c>
      <c r="B22" s="7">
        <v>0.81214</v>
      </c>
      <c r="C22" s="7">
        <v>210.03683</v>
      </c>
      <c r="D22" s="7">
        <f>C22-210</f>
        <v>0.03683000000000902</v>
      </c>
      <c r="E22" s="7">
        <f t="shared" si="0"/>
        <v>0.0006428047635096691</v>
      </c>
      <c r="F22" s="9">
        <f t="shared" si="1"/>
        <v>642.8047635096691</v>
      </c>
      <c r="G22" s="27"/>
    </row>
    <row r="23" spans="1:7" ht="15">
      <c r="A23" s="6" t="s">
        <v>11</v>
      </c>
      <c r="B23" s="7">
        <v>0.81205</v>
      </c>
      <c r="C23" s="7">
        <v>329.99841</v>
      </c>
      <c r="D23" s="7">
        <f>C23-330</f>
        <v>-0.0015900000000215186</v>
      </c>
      <c r="E23" s="7">
        <f t="shared" si="0"/>
        <v>-2.775073510708541E-05</v>
      </c>
      <c r="F23" s="8">
        <f t="shared" si="1"/>
        <v>27.750735107085408</v>
      </c>
      <c r="G23" s="26">
        <v>1.62409</v>
      </c>
    </row>
    <row r="24" spans="1:7" ht="15.75" thickBot="1">
      <c r="A24" s="10" t="s">
        <v>12</v>
      </c>
      <c r="B24" s="11">
        <v>0.81204</v>
      </c>
      <c r="C24" s="11">
        <v>150.00534</v>
      </c>
      <c r="D24" s="11">
        <f>C24-150</f>
        <v>0.005339999999989686</v>
      </c>
      <c r="E24" s="11">
        <f t="shared" si="0"/>
        <v>9.32005820563172E-05</v>
      </c>
      <c r="F24" s="20">
        <f t="shared" si="1"/>
        <v>93.2005820563172</v>
      </c>
      <c r="G24" s="28"/>
    </row>
    <row r="25" spans="1:5" ht="15.75" thickBot="1">
      <c r="A25" s="13"/>
      <c r="B25" s="13"/>
      <c r="C25" s="13"/>
      <c r="D25" s="13"/>
      <c r="E25" s="13"/>
    </row>
    <row r="26" spans="1:7" ht="60">
      <c r="A26" s="2" t="s">
        <v>13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4" t="s">
        <v>6</v>
      </c>
    </row>
    <row r="27" spans="1:7" ht="15">
      <c r="A27" s="6" t="s">
        <v>7</v>
      </c>
      <c r="B27" s="7">
        <v>0.81225</v>
      </c>
      <c r="C27" s="7">
        <v>90.02671</v>
      </c>
      <c r="D27" s="7">
        <f>C27-90</f>
        <v>0.02670999999999424</v>
      </c>
      <c r="E27" s="7">
        <f aca="true" t="shared" si="2" ref="E27:E32">RADIANS(D27)</f>
        <v>0.00046617744320758486</v>
      </c>
      <c r="F27" s="9">
        <f aca="true" t="shared" si="3" ref="F27:F32">ABS(E27*1000000)</f>
        <v>466.1774432075849</v>
      </c>
      <c r="G27" s="23">
        <v>1.62635</v>
      </c>
    </row>
    <row r="28" spans="1:7" ht="15">
      <c r="A28" s="6" t="s">
        <v>8</v>
      </c>
      <c r="B28" s="7">
        <v>0.81314</v>
      </c>
      <c r="C28" s="7">
        <v>269.99037</v>
      </c>
      <c r="D28" s="7">
        <f>C28-270</f>
        <v>-0.00963000000001557</v>
      </c>
      <c r="E28" s="7">
        <f t="shared" si="2"/>
        <v>-0.0001680752069673257</v>
      </c>
      <c r="F28" s="8">
        <f t="shared" si="3"/>
        <v>168.0752069673257</v>
      </c>
      <c r="G28" s="24"/>
    </row>
    <row r="29" spans="1:7" ht="15">
      <c r="A29" s="6" t="s">
        <v>9</v>
      </c>
      <c r="B29" s="7">
        <v>0.81249</v>
      </c>
      <c r="C29" s="7">
        <v>30.00029</v>
      </c>
      <c r="D29" s="7">
        <f>C29-30</f>
        <v>0.0002899999999996794</v>
      </c>
      <c r="E29" s="7">
        <f t="shared" si="2"/>
        <v>5.06145483077796E-06</v>
      </c>
      <c r="F29" s="8">
        <f t="shared" si="3"/>
        <v>5.0614548307779605</v>
      </c>
      <c r="G29" s="23">
        <v>1.62468</v>
      </c>
    </row>
    <row r="30" spans="1:7" ht="15">
      <c r="A30" s="6" t="s">
        <v>10</v>
      </c>
      <c r="B30" s="7">
        <v>0.8122</v>
      </c>
      <c r="C30" s="7">
        <v>210.07422</v>
      </c>
      <c r="D30" s="7">
        <f>C30-210</f>
        <v>0.07421999999999684</v>
      </c>
      <c r="E30" s="7">
        <f t="shared" si="2"/>
        <v>0.0012953833708301363</v>
      </c>
      <c r="F30" s="9">
        <f t="shared" si="3"/>
        <v>1295.3833708301363</v>
      </c>
      <c r="G30" s="24"/>
    </row>
    <row r="31" spans="1:7" ht="15">
      <c r="A31" s="6" t="s">
        <v>11</v>
      </c>
      <c r="B31" s="7">
        <v>0.81211</v>
      </c>
      <c r="C31" s="7">
        <v>329.98648</v>
      </c>
      <c r="D31" s="7">
        <f>C31-330</f>
        <v>-0.013520000000028176</v>
      </c>
      <c r="E31" s="7">
        <f t="shared" si="2"/>
        <v>-0.00023596851487012513</v>
      </c>
      <c r="F31" s="8">
        <f t="shared" si="3"/>
        <v>235.96851487012512</v>
      </c>
      <c r="G31" s="23">
        <v>1.62525</v>
      </c>
    </row>
    <row r="32" spans="1:7" ht="15.75" thickBot="1">
      <c r="A32" s="10" t="s">
        <v>12</v>
      </c>
      <c r="B32" s="11">
        <v>0.81314</v>
      </c>
      <c r="C32" s="11">
        <v>150.04443</v>
      </c>
      <c r="D32" s="11">
        <f>C32-150</f>
        <v>0.04443000000000552</v>
      </c>
      <c r="E32" s="11">
        <f t="shared" si="2"/>
        <v>0.000775449786661177</v>
      </c>
      <c r="F32" s="12">
        <f t="shared" si="3"/>
        <v>775.449786661177</v>
      </c>
      <c r="G32" s="25"/>
    </row>
    <row r="33" ht="15.75" thickBot="1"/>
    <row r="34" spans="3:5" ht="45">
      <c r="C34" s="2" t="s">
        <v>14</v>
      </c>
      <c r="D34" s="3" t="s">
        <v>15</v>
      </c>
      <c r="E34" s="4" t="s">
        <v>16</v>
      </c>
    </row>
    <row r="35" spans="3:5" ht="15">
      <c r="C35" s="14" t="s">
        <v>17</v>
      </c>
      <c r="D35" s="15">
        <v>0.33852</v>
      </c>
      <c r="E35" s="16">
        <v>0.33956</v>
      </c>
    </row>
    <row r="36" spans="3:5" ht="15.75" thickBot="1">
      <c r="C36" s="17" t="s">
        <v>18</v>
      </c>
      <c r="D36" s="18">
        <v>0.33929</v>
      </c>
      <c r="E36" s="19">
        <v>0.33936</v>
      </c>
    </row>
  </sheetData>
  <mergeCells count="6">
    <mergeCell ref="G29:G30"/>
    <mergeCell ref="G31:G32"/>
    <mergeCell ref="G19:G20"/>
    <mergeCell ref="G21:G22"/>
    <mergeCell ref="G23:G24"/>
    <mergeCell ref="G27:G28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&amp;C&amp;"Arial,Bold"&amp;12&amp;F AFT2 SEXTUPOLE POLE TIP DATA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D7">
      <selection activeCell="N41" sqref="N41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2.8515625" style="1" customWidth="1"/>
    <col min="4" max="7" width="13.00390625" style="1" customWidth="1"/>
    <col min="8" max="8" width="1.28515625" style="1" customWidth="1"/>
    <col min="9" max="9" width="12.00390625" style="1" customWidth="1"/>
    <col min="10" max="10" width="12.7109375" style="1" customWidth="1"/>
    <col min="11" max="11" width="12.8515625" style="1" customWidth="1"/>
    <col min="12" max="15" width="13.00390625" style="1" customWidth="1"/>
    <col min="16" max="16384" width="9.140625" style="1" customWidth="1"/>
  </cols>
  <sheetData>
    <row r="1" spans="4:12" ht="15">
      <c r="D1" s="13" t="s">
        <v>19</v>
      </c>
      <c r="H1" s="21"/>
      <c r="L1" s="13" t="s">
        <v>20</v>
      </c>
    </row>
    <row r="2" ht="15">
      <c r="H2" s="21"/>
    </row>
    <row r="3" ht="15">
      <c r="H3" s="21"/>
    </row>
    <row r="4" ht="15">
      <c r="H4" s="21"/>
    </row>
    <row r="5" ht="15">
      <c r="H5" s="21"/>
    </row>
    <row r="6" ht="15">
      <c r="H6" s="21"/>
    </row>
    <row r="7" ht="15">
      <c r="H7" s="21"/>
    </row>
    <row r="8" ht="15">
      <c r="H8" s="21"/>
    </row>
    <row r="9" ht="15">
      <c r="H9" s="21"/>
    </row>
    <row r="10" ht="15">
      <c r="H10" s="21"/>
    </row>
    <row r="11" ht="15">
      <c r="H11" s="21"/>
    </row>
    <row r="12" ht="15">
      <c r="H12" s="21"/>
    </row>
    <row r="13" ht="15">
      <c r="H13" s="21"/>
    </row>
    <row r="14" ht="15">
      <c r="H14" s="21"/>
    </row>
    <row r="15" ht="15">
      <c r="H15" s="21"/>
    </row>
    <row r="16" ht="15">
      <c r="H16" s="21"/>
    </row>
    <row r="17" ht="15">
      <c r="H17" s="21"/>
    </row>
    <row r="18" ht="15.75" thickBot="1">
      <c r="H18" s="21"/>
    </row>
    <row r="19" spans="1:15" s="5" customFormat="1" ht="60">
      <c r="A19" s="2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4" t="s">
        <v>6</v>
      </c>
      <c r="H19" s="22"/>
      <c r="I19" s="2" t="s">
        <v>0</v>
      </c>
      <c r="J19" s="3" t="s">
        <v>1</v>
      </c>
      <c r="K19" s="3" t="s">
        <v>2</v>
      </c>
      <c r="L19" s="3" t="s">
        <v>3</v>
      </c>
      <c r="M19" s="3" t="s">
        <v>4</v>
      </c>
      <c r="N19" s="3" t="s">
        <v>5</v>
      </c>
      <c r="O19" s="4" t="s">
        <v>6</v>
      </c>
    </row>
    <row r="20" spans="1:15" ht="15">
      <c r="A20" s="6" t="s">
        <v>7</v>
      </c>
      <c r="B20" s="7">
        <v>0.81098</v>
      </c>
      <c r="C20" s="7">
        <v>89.99195</v>
      </c>
      <c r="D20" s="7">
        <f>C20-90</f>
        <v>-0.008049999999997226</v>
      </c>
      <c r="E20" s="7">
        <f aca="true" t="shared" si="0" ref="E20:E25">RADIANS(D20)</f>
        <v>-0.00014049900478549512</v>
      </c>
      <c r="F20" s="8">
        <f aca="true" t="shared" si="1" ref="F20:F25">ABS(E20*1000000)</f>
        <v>140.49900478549512</v>
      </c>
      <c r="G20" s="26">
        <v>1.62236</v>
      </c>
      <c r="H20" s="21"/>
      <c r="I20" s="6" t="s">
        <v>7</v>
      </c>
      <c r="J20" s="7">
        <v>0.81098</v>
      </c>
      <c r="K20" s="7">
        <v>89.98515</v>
      </c>
      <c r="L20" s="7">
        <f>K20-90</f>
        <v>-0.014849999999995589</v>
      </c>
      <c r="M20" s="7">
        <f aca="true" t="shared" si="2" ref="M20:M25">RADIANS(L20)</f>
        <v>-0.00025918139392108096</v>
      </c>
      <c r="N20" s="8">
        <f aca="true" t="shared" si="3" ref="N20:N25">ABS(M20*1000000)</f>
        <v>259.18139392108094</v>
      </c>
      <c r="O20" s="26">
        <v>1.62236</v>
      </c>
    </row>
    <row r="21" spans="1:15" ht="15">
      <c r="A21" s="6" t="s">
        <v>8</v>
      </c>
      <c r="B21" s="7">
        <v>0.81094</v>
      </c>
      <c r="C21" s="7">
        <v>270.27162</v>
      </c>
      <c r="D21" s="7">
        <f>C21-270</f>
        <v>0.27161999999998443</v>
      </c>
      <c r="E21" s="7">
        <f t="shared" si="0"/>
        <v>0.004740663314266726</v>
      </c>
      <c r="F21" s="9">
        <f t="shared" si="1"/>
        <v>4740.663314266726</v>
      </c>
      <c r="G21" s="27"/>
      <c r="H21" s="21"/>
      <c r="I21" s="6" t="s">
        <v>8</v>
      </c>
      <c r="J21" s="7">
        <v>0.81094</v>
      </c>
      <c r="K21" s="7">
        <v>270.26483</v>
      </c>
      <c r="L21" s="7">
        <f>K21-270</f>
        <v>0.26483000000001766</v>
      </c>
      <c r="M21" s="7">
        <f t="shared" si="2"/>
        <v>0.004622155458056891</v>
      </c>
      <c r="N21" s="9">
        <f t="shared" si="3"/>
        <v>4622.155458056891</v>
      </c>
      <c r="O21" s="27"/>
    </row>
    <row r="22" spans="1:15" ht="15">
      <c r="A22" s="6" t="s">
        <v>9</v>
      </c>
      <c r="B22" s="7">
        <v>0.81075</v>
      </c>
      <c r="C22" s="7">
        <v>30.0068</v>
      </c>
      <c r="D22" s="7">
        <f>C22-30</f>
        <v>0.006799999999998363</v>
      </c>
      <c r="E22" s="7">
        <f t="shared" si="0"/>
        <v>0.00011868238913558584</v>
      </c>
      <c r="F22" s="8">
        <f t="shared" si="1"/>
        <v>118.68238913558584</v>
      </c>
      <c r="G22" s="26">
        <v>1.62635</v>
      </c>
      <c r="H22" s="21"/>
      <c r="I22" s="6" t="s">
        <v>9</v>
      </c>
      <c r="J22" s="7">
        <v>0.81075</v>
      </c>
      <c r="K22" s="7">
        <v>30</v>
      </c>
      <c r="L22" s="7">
        <f>K22-30</f>
        <v>0</v>
      </c>
      <c r="M22" s="7">
        <f t="shared" si="2"/>
        <v>0</v>
      </c>
      <c r="N22" s="8">
        <f t="shared" si="3"/>
        <v>0</v>
      </c>
      <c r="O22" s="26">
        <v>1.62635</v>
      </c>
    </row>
    <row r="23" spans="1:15" ht="15">
      <c r="A23" s="6" t="s">
        <v>10</v>
      </c>
      <c r="B23" s="7">
        <v>0.81542</v>
      </c>
      <c r="C23" s="7">
        <v>210.09029</v>
      </c>
      <c r="D23" s="7">
        <f>C23-210</f>
        <v>0.0902900000000102</v>
      </c>
      <c r="E23" s="7">
        <f t="shared" si="0"/>
        <v>0.0015758577816258582</v>
      </c>
      <c r="F23" s="9">
        <f t="shared" si="1"/>
        <v>1575.8577816258583</v>
      </c>
      <c r="G23" s="27"/>
      <c r="H23" s="21"/>
      <c r="I23" s="6" t="s">
        <v>10</v>
      </c>
      <c r="J23" s="7">
        <v>0.81542</v>
      </c>
      <c r="K23" s="7">
        <v>210.08349</v>
      </c>
      <c r="L23" s="7">
        <f>K23-210</f>
        <v>0.08349000000001183</v>
      </c>
      <c r="M23" s="7">
        <f t="shared" si="2"/>
        <v>0.0014571753924902723</v>
      </c>
      <c r="N23" s="9">
        <f t="shared" si="3"/>
        <v>1457.1753924902723</v>
      </c>
      <c r="O23" s="27"/>
    </row>
    <row r="24" spans="1:15" ht="15">
      <c r="A24" s="6" t="s">
        <v>11</v>
      </c>
      <c r="B24" s="7">
        <v>0.81471</v>
      </c>
      <c r="C24" s="7">
        <v>330.20776</v>
      </c>
      <c r="D24" s="7">
        <f>C24-330</f>
        <v>0.2077600000000075</v>
      </c>
      <c r="E24" s="7">
        <f t="shared" si="0"/>
        <v>0.00362609605394355</v>
      </c>
      <c r="F24" s="9">
        <f t="shared" si="1"/>
        <v>3626.09605394355</v>
      </c>
      <c r="G24" s="26">
        <v>1.62547</v>
      </c>
      <c r="H24" s="21"/>
      <c r="I24" s="6" t="s">
        <v>11</v>
      </c>
      <c r="J24" s="7">
        <v>0.81471</v>
      </c>
      <c r="K24" s="7">
        <v>330.20096</v>
      </c>
      <c r="L24" s="7">
        <f>K24-330</f>
        <v>0.20096000000000913</v>
      </c>
      <c r="M24" s="7">
        <f t="shared" si="2"/>
        <v>0.003507413664807964</v>
      </c>
      <c r="N24" s="9">
        <f t="shared" si="3"/>
        <v>3507.413664807964</v>
      </c>
      <c r="O24" s="26">
        <v>1.62547</v>
      </c>
    </row>
    <row r="25" spans="1:15" ht="15.75" thickBot="1">
      <c r="A25" s="10" t="s">
        <v>12</v>
      </c>
      <c r="B25" s="11">
        <v>0.81138</v>
      </c>
      <c r="C25" s="11">
        <v>150.1055</v>
      </c>
      <c r="D25" s="11">
        <f>C25-150</f>
        <v>0.10550000000000637</v>
      </c>
      <c r="E25" s="11">
        <f t="shared" si="0"/>
        <v>0.0018413223608541288</v>
      </c>
      <c r="F25" s="12">
        <f t="shared" si="1"/>
        <v>1841.3223608541286</v>
      </c>
      <c r="G25" s="28"/>
      <c r="H25" s="21"/>
      <c r="I25" s="10" t="s">
        <v>12</v>
      </c>
      <c r="J25" s="11">
        <v>0.81138</v>
      </c>
      <c r="K25" s="11">
        <v>150.0987</v>
      </c>
      <c r="L25" s="11">
        <f>K25-150</f>
        <v>0.098700000000008</v>
      </c>
      <c r="M25" s="11">
        <f t="shared" si="2"/>
        <v>0.0017226399717185429</v>
      </c>
      <c r="N25" s="12">
        <f t="shared" si="3"/>
        <v>1722.639971718543</v>
      </c>
      <c r="O25" s="28"/>
    </row>
    <row r="26" spans="1:13" ht="15.75" thickBot="1">
      <c r="A26" s="13"/>
      <c r="B26" s="13"/>
      <c r="C26" s="13"/>
      <c r="D26" s="13"/>
      <c r="E26" s="13"/>
      <c r="H26" s="21"/>
      <c r="I26" s="13"/>
      <c r="J26" s="13"/>
      <c r="K26" s="13"/>
      <c r="L26" s="13"/>
      <c r="M26" s="13"/>
    </row>
    <row r="27" spans="1:15" ht="60">
      <c r="A27" s="2" t="s">
        <v>13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4" t="s">
        <v>6</v>
      </c>
      <c r="H27" s="21"/>
      <c r="I27" s="2" t="s">
        <v>13</v>
      </c>
      <c r="J27" s="3" t="s">
        <v>1</v>
      </c>
      <c r="K27" s="3" t="s">
        <v>2</v>
      </c>
      <c r="L27" s="3" t="s">
        <v>3</v>
      </c>
      <c r="M27" s="3" t="s">
        <v>4</v>
      </c>
      <c r="N27" s="3" t="s">
        <v>5</v>
      </c>
      <c r="O27" s="4" t="s">
        <v>6</v>
      </c>
    </row>
    <row r="28" spans="1:15" ht="15">
      <c r="A28" s="6" t="s">
        <v>7</v>
      </c>
      <c r="B28" s="7">
        <v>0.81141</v>
      </c>
      <c r="C28" s="7">
        <v>90.03487</v>
      </c>
      <c r="D28" s="7">
        <f>C28-90</f>
        <v>0.03486999999999796</v>
      </c>
      <c r="E28" s="7">
        <f aca="true" t="shared" si="4" ref="E28:E33">RADIANS(D28)</f>
        <v>0.0006085963101703871</v>
      </c>
      <c r="F28" s="9">
        <f aca="true" t="shared" si="5" ref="F28:F33">ABS(E28*1000000)</f>
        <v>608.596310170387</v>
      </c>
      <c r="G28" s="26">
        <v>1.62356</v>
      </c>
      <c r="H28" s="21"/>
      <c r="I28" s="6" t="s">
        <v>7</v>
      </c>
      <c r="J28" s="7">
        <v>0.81141</v>
      </c>
      <c r="K28" s="7">
        <v>90.02807</v>
      </c>
      <c r="L28" s="7">
        <f>K28-90</f>
        <v>0.028069999999999595</v>
      </c>
      <c r="M28" s="7">
        <f aca="true" t="shared" si="6" ref="M28:M33">RADIANS(L28)</f>
        <v>0.0004899139210348013</v>
      </c>
      <c r="N28" s="9">
        <f aca="true" t="shared" si="7" ref="N28:N33">ABS(M28*1000000)</f>
        <v>489.9139210348013</v>
      </c>
      <c r="O28" s="26">
        <v>1.62356</v>
      </c>
    </row>
    <row r="29" spans="1:15" ht="15">
      <c r="A29" s="6" t="s">
        <v>8</v>
      </c>
      <c r="B29" s="7">
        <v>0.81059</v>
      </c>
      <c r="C29" s="7">
        <v>270.22009</v>
      </c>
      <c r="D29" s="7">
        <f>C29-270</f>
        <v>0.22009000000002743</v>
      </c>
      <c r="E29" s="7">
        <f t="shared" si="4"/>
        <v>0.0038412951507147985</v>
      </c>
      <c r="F29" s="9">
        <f t="shared" si="5"/>
        <v>3841.2951507147986</v>
      </c>
      <c r="G29" s="24"/>
      <c r="H29" s="21"/>
      <c r="I29" s="6" t="s">
        <v>8</v>
      </c>
      <c r="J29" s="7">
        <v>0.81059</v>
      </c>
      <c r="K29" s="7">
        <v>270.21329</v>
      </c>
      <c r="L29" s="7">
        <f>K29-270</f>
        <v>0.21328999999997222</v>
      </c>
      <c r="M29" s="7">
        <f t="shared" si="6"/>
        <v>0.0037226127615782208</v>
      </c>
      <c r="N29" s="9">
        <f t="shared" si="7"/>
        <v>3722.6127615782207</v>
      </c>
      <c r="O29" s="24"/>
    </row>
    <row r="30" spans="1:15" ht="15">
      <c r="A30" s="6" t="s">
        <v>9</v>
      </c>
      <c r="B30" s="7">
        <v>0.81109</v>
      </c>
      <c r="C30" s="7">
        <v>30.01479</v>
      </c>
      <c r="D30" s="7">
        <f>C30-30</f>
        <v>0.014790000000001413</v>
      </c>
      <c r="E30" s="7">
        <f t="shared" si="4"/>
        <v>0.000258134196369986</v>
      </c>
      <c r="F30" s="8">
        <f t="shared" si="5"/>
        <v>258.134196369986</v>
      </c>
      <c r="G30" s="26">
        <v>1.62666</v>
      </c>
      <c r="H30" s="21"/>
      <c r="I30" s="6" t="s">
        <v>9</v>
      </c>
      <c r="J30" s="7">
        <v>0.81109</v>
      </c>
      <c r="K30" s="7">
        <v>30.00799</v>
      </c>
      <c r="L30" s="7">
        <f>K30-30</f>
        <v>0.007989999999999498</v>
      </c>
      <c r="M30" s="7">
        <f t="shared" si="6"/>
        <v>0.00013945180723433815</v>
      </c>
      <c r="N30" s="8">
        <f t="shared" si="7"/>
        <v>139.45180723433813</v>
      </c>
      <c r="O30" s="26">
        <v>1.62666</v>
      </c>
    </row>
    <row r="31" spans="1:15" ht="15">
      <c r="A31" s="6" t="s">
        <v>10</v>
      </c>
      <c r="B31" s="7">
        <v>0.81607</v>
      </c>
      <c r="C31" s="7">
        <v>210.10301</v>
      </c>
      <c r="D31" s="7">
        <f>C31-210</f>
        <v>0.10301000000001181</v>
      </c>
      <c r="E31" s="7">
        <f t="shared" si="4"/>
        <v>0.0017978636624795652</v>
      </c>
      <c r="F31" s="9">
        <f t="shared" si="5"/>
        <v>1797.8636624795652</v>
      </c>
      <c r="G31" s="27"/>
      <c r="H31" s="21"/>
      <c r="I31" s="6" t="s">
        <v>10</v>
      </c>
      <c r="J31" s="7">
        <v>0.81607</v>
      </c>
      <c r="K31" s="7">
        <v>210.09621</v>
      </c>
      <c r="L31" s="7">
        <f>K31-210</f>
        <v>0.09621000000001345</v>
      </c>
      <c r="M31" s="7">
        <f t="shared" si="6"/>
        <v>0.0016791812733439793</v>
      </c>
      <c r="N31" s="9">
        <f t="shared" si="7"/>
        <v>1679.1812733439792</v>
      </c>
      <c r="O31" s="27"/>
    </row>
    <row r="32" spans="1:15" ht="15">
      <c r="A32" s="6" t="s">
        <v>11</v>
      </c>
      <c r="B32" s="7">
        <v>0.81538</v>
      </c>
      <c r="C32" s="7">
        <v>330.14457</v>
      </c>
      <c r="D32" s="7">
        <f>C32-330</f>
        <v>0.14456999999998743</v>
      </c>
      <c r="E32" s="7">
        <f t="shared" si="4"/>
        <v>0.002523222499607983</v>
      </c>
      <c r="F32" s="9">
        <f t="shared" si="5"/>
        <v>2523.222499607983</v>
      </c>
      <c r="G32" s="23">
        <v>1.62647</v>
      </c>
      <c r="H32" s="21"/>
      <c r="I32" s="6" t="s">
        <v>11</v>
      </c>
      <c r="J32" s="7">
        <v>0.81538</v>
      </c>
      <c r="K32" s="7">
        <v>330.13778</v>
      </c>
      <c r="L32" s="7">
        <f>K32-330</f>
        <v>0.13778000000002066</v>
      </c>
      <c r="M32" s="7">
        <f t="shared" si="6"/>
        <v>0.0024047146433981478</v>
      </c>
      <c r="N32" s="9">
        <f t="shared" si="7"/>
        <v>2404.714643398148</v>
      </c>
      <c r="O32" s="23">
        <v>1.62647</v>
      </c>
    </row>
    <row r="33" spans="1:15" ht="15.75" thickBot="1">
      <c r="A33" s="10" t="s">
        <v>12</v>
      </c>
      <c r="B33" s="11">
        <v>0.81174</v>
      </c>
      <c r="C33" s="11">
        <v>150.13739</v>
      </c>
      <c r="D33" s="11">
        <f>C33-150</f>
        <v>0.13739000000001056</v>
      </c>
      <c r="E33" s="11">
        <f t="shared" si="4"/>
        <v>0.0023979078593151936</v>
      </c>
      <c r="F33" s="12">
        <f t="shared" si="5"/>
        <v>2397.9078593151935</v>
      </c>
      <c r="G33" s="25"/>
      <c r="H33" s="21"/>
      <c r="I33" s="10" t="s">
        <v>12</v>
      </c>
      <c r="J33" s="11">
        <v>0.81174</v>
      </c>
      <c r="K33" s="11">
        <v>150.1306</v>
      </c>
      <c r="L33" s="11">
        <f>K33-150</f>
        <v>0.13059999999998695</v>
      </c>
      <c r="M33" s="11">
        <f t="shared" si="6"/>
        <v>0.0022794000031043666</v>
      </c>
      <c r="N33" s="12">
        <f t="shared" si="7"/>
        <v>2279.4000031043665</v>
      </c>
      <c r="O33" s="25"/>
    </row>
    <row r="34" ht="15.75" thickBot="1">
      <c r="H34" s="21"/>
    </row>
    <row r="35" spans="3:13" ht="45">
      <c r="C35" s="2" t="s">
        <v>14</v>
      </c>
      <c r="D35" s="3" t="s">
        <v>15</v>
      </c>
      <c r="E35" s="4" t="s">
        <v>16</v>
      </c>
      <c r="H35" s="21"/>
      <c r="K35" s="2" t="s">
        <v>14</v>
      </c>
      <c r="L35" s="3" t="s">
        <v>15</v>
      </c>
      <c r="M35" s="4" t="s">
        <v>16</v>
      </c>
    </row>
    <row r="36" spans="3:13" ht="15">
      <c r="C36" s="14" t="s">
        <v>17</v>
      </c>
      <c r="D36" s="15">
        <v>0.33619</v>
      </c>
      <c r="E36" s="16">
        <v>0.33751</v>
      </c>
      <c r="H36" s="21"/>
      <c r="K36" s="14" t="s">
        <v>17</v>
      </c>
      <c r="L36" s="15">
        <v>0.33619</v>
      </c>
      <c r="M36" s="16">
        <v>0.33751</v>
      </c>
    </row>
    <row r="37" spans="3:13" ht="15.75" thickBot="1">
      <c r="C37" s="17" t="s">
        <v>18</v>
      </c>
      <c r="D37" s="18">
        <v>0.33644</v>
      </c>
      <c r="E37" s="19">
        <v>0.33774</v>
      </c>
      <c r="H37" s="21"/>
      <c r="K37" s="17" t="s">
        <v>18</v>
      </c>
      <c r="L37" s="18">
        <v>0.33644</v>
      </c>
      <c r="M37" s="19">
        <v>0.33774</v>
      </c>
    </row>
  </sheetData>
  <mergeCells count="12">
    <mergeCell ref="G30:G31"/>
    <mergeCell ref="G32:G33"/>
    <mergeCell ref="G20:G21"/>
    <mergeCell ref="G22:G23"/>
    <mergeCell ref="G24:G25"/>
    <mergeCell ref="G28:G29"/>
    <mergeCell ref="O30:O31"/>
    <mergeCell ref="O32:O33"/>
    <mergeCell ref="O20:O21"/>
    <mergeCell ref="O22:O23"/>
    <mergeCell ref="O24:O25"/>
    <mergeCell ref="O28:O29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&amp;C&amp;"Arial,Bold"&amp;12&amp;F AFT2 SEXTUPOLE POLE TIP DATA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D24">
      <selection activeCell="O37" sqref="I1:O37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2.8515625" style="1" customWidth="1"/>
    <col min="4" max="7" width="13.00390625" style="1" customWidth="1"/>
    <col min="8" max="8" width="1.28515625" style="1" customWidth="1"/>
    <col min="9" max="9" width="12.00390625" style="1" customWidth="1"/>
    <col min="10" max="10" width="12.7109375" style="1" customWidth="1"/>
    <col min="11" max="11" width="12.8515625" style="1" customWidth="1"/>
    <col min="12" max="15" width="13.00390625" style="1" customWidth="1"/>
    <col min="16" max="16384" width="9.140625" style="1" customWidth="1"/>
  </cols>
  <sheetData>
    <row r="1" spans="4:12" ht="15">
      <c r="D1" s="13" t="s">
        <v>19</v>
      </c>
      <c r="L1" s="13" t="s">
        <v>20</v>
      </c>
    </row>
    <row r="2" ht="15">
      <c r="H2" s="21"/>
    </row>
    <row r="3" ht="15">
      <c r="H3" s="21"/>
    </row>
    <row r="4" ht="15">
      <c r="H4" s="21"/>
    </row>
    <row r="5" ht="15">
      <c r="H5" s="21"/>
    </row>
    <row r="6" ht="15">
      <c r="H6" s="21"/>
    </row>
    <row r="7" ht="15">
      <c r="H7" s="21"/>
    </row>
    <row r="8" ht="15">
      <c r="H8" s="21"/>
    </row>
    <row r="9" ht="15">
      <c r="H9" s="21"/>
    </row>
    <row r="10" ht="15">
      <c r="H10" s="21"/>
    </row>
    <row r="11" ht="15">
      <c r="H11" s="21"/>
    </row>
    <row r="12" ht="15">
      <c r="H12" s="21"/>
    </row>
    <row r="13" ht="15">
      <c r="H13" s="21"/>
    </row>
    <row r="14" ht="15">
      <c r="H14" s="21"/>
    </row>
    <row r="15" ht="15">
      <c r="H15" s="21"/>
    </row>
    <row r="16" ht="15">
      <c r="H16" s="21"/>
    </row>
    <row r="17" ht="15">
      <c r="H17" s="21"/>
    </row>
    <row r="18" ht="15.75" thickBot="1">
      <c r="H18" s="21"/>
    </row>
    <row r="19" spans="1:15" s="5" customFormat="1" ht="60">
      <c r="A19" s="2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4" t="s">
        <v>6</v>
      </c>
      <c r="H19" s="21"/>
      <c r="I19" s="2" t="s">
        <v>0</v>
      </c>
      <c r="J19" s="3" t="s">
        <v>1</v>
      </c>
      <c r="K19" s="3" t="s">
        <v>2</v>
      </c>
      <c r="L19" s="3" t="s">
        <v>3</v>
      </c>
      <c r="M19" s="3" t="s">
        <v>4</v>
      </c>
      <c r="N19" s="3" t="s">
        <v>5</v>
      </c>
      <c r="O19" s="4" t="s">
        <v>6</v>
      </c>
    </row>
    <row r="20" spans="1:15" ht="15">
      <c r="A20" s="6" t="s">
        <v>7</v>
      </c>
      <c r="B20" s="7">
        <v>0.81184</v>
      </c>
      <c r="C20" s="7">
        <v>90.00362</v>
      </c>
      <c r="D20" s="7">
        <f>C20-90</f>
        <v>0.003619999999997958</v>
      </c>
      <c r="E20" s="7">
        <f aca="true" t="shared" si="0" ref="E20:E25">RADIANS(D20)</f>
        <v>6.31809189221591E-05</v>
      </c>
      <c r="F20" s="8">
        <f aca="true" t="shared" si="1" ref="F20:F25">ABS(E20*1000000)</f>
        <v>63.180918922159094</v>
      </c>
      <c r="G20" s="26">
        <v>1.62449</v>
      </c>
      <c r="H20" s="22"/>
      <c r="I20" s="6" t="s">
        <v>7</v>
      </c>
      <c r="J20" s="7">
        <v>0.81184</v>
      </c>
      <c r="K20" s="7">
        <v>90.12085</v>
      </c>
      <c r="L20" s="7">
        <f>K20-90</f>
        <v>0.12085000000000434</v>
      </c>
      <c r="M20" s="7">
        <f aca="true" t="shared" si="2" ref="M20:M25">RADIANS(L20)</f>
        <v>0.002109230401035223</v>
      </c>
      <c r="N20" s="9">
        <f aca="true" t="shared" si="3" ref="N20:N25">ABS(M20*1000000)</f>
        <v>2109.230401035223</v>
      </c>
      <c r="O20" s="26">
        <v>1.62449</v>
      </c>
    </row>
    <row r="21" spans="1:15" ht="15">
      <c r="A21" s="6" t="s">
        <v>8</v>
      </c>
      <c r="B21" s="7">
        <v>0.81096</v>
      </c>
      <c r="C21" s="7">
        <v>269.97197</v>
      </c>
      <c r="D21" s="7">
        <f>C21-270</f>
        <v>-0.02803000000000111</v>
      </c>
      <c r="E21" s="7">
        <f t="shared" si="0"/>
        <v>-0.00048921578933403</v>
      </c>
      <c r="F21" s="9">
        <f t="shared" si="1"/>
        <v>489.21578933403</v>
      </c>
      <c r="G21" s="27"/>
      <c r="H21" s="21"/>
      <c r="I21" s="6" t="s">
        <v>8</v>
      </c>
      <c r="J21" s="7">
        <v>0.81096</v>
      </c>
      <c r="K21" s="7">
        <v>270.0892</v>
      </c>
      <c r="L21" s="7">
        <f>K21-270</f>
        <v>0.08920000000000528</v>
      </c>
      <c r="M21" s="7">
        <f t="shared" si="2"/>
        <v>0.001556833692779034</v>
      </c>
      <c r="N21" s="9">
        <f t="shared" si="3"/>
        <v>1556.8336927790342</v>
      </c>
      <c r="O21" s="27"/>
    </row>
    <row r="22" spans="1:15" ht="15">
      <c r="A22" s="6" t="s">
        <v>9</v>
      </c>
      <c r="B22" s="7">
        <v>0.81062</v>
      </c>
      <c r="C22" s="7">
        <v>29.88278</v>
      </c>
      <c r="D22" s="7">
        <f>C22-30</f>
        <v>-0.11721999999999966</v>
      </c>
      <c r="E22" s="7">
        <f t="shared" si="0"/>
        <v>-0.002045874949187747</v>
      </c>
      <c r="F22" s="9">
        <f t="shared" si="1"/>
        <v>2045.874949187747</v>
      </c>
      <c r="G22" s="26">
        <v>1.62622</v>
      </c>
      <c r="H22" s="21"/>
      <c r="I22" s="6" t="s">
        <v>9</v>
      </c>
      <c r="J22" s="7">
        <v>0.81062</v>
      </c>
      <c r="K22" s="7">
        <v>30</v>
      </c>
      <c r="L22" s="7">
        <f>K22-30</f>
        <v>0</v>
      </c>
      <c r="M22" s="7">
        <f t="shared" si="2"/>
        <v>0</v>
      </c>
      <c r="N22" s="8">
        <f t="shared" si="3"/>
        <v>0</v>
      </c>
      <c r="O22" s="26">
        <v>1.62622</v>
      </c>
    </row>
    <row r="23" spans="1:15" ht="15">
      <c r="A23" s="6" t="s">
        <v>10</v>
      </c>
      <c r="B23" s="7">
        <v>0.81532</v>
      </c>
      <c r="C23" s="7">
        <v>209.87938</v>
      </c>
      <c r="D23" s="7">
        <f>C23-210</f>
        <v>-0.12062000000000239</v>
      </c>
      <c r="E23" s="7">
        <f t="shared" si="0"/>
        <v>-0.002105216143755602</v>
      </c>
      <c r="F23" s="9">
        <f t="shared" si="1"/>
        <v>2105.216143755602</v>
      </c>
      <c r="G23" s="27"/>
      <c r="H23" s="21"/>
      <c r="I23" s="6" t="s">
        <v>10</v>
      </c>
      <c r="J23" s="7">
        <v>0.81532</v>
      </c>
      <c r="K23" s="7">
        <v>209.99661</v>
      </c>
      <c r="L23" s="7">
        <f>K23-210</f>
        <v>-0.0033899999999960073</v>
      </c>
      <c r="M23" s="7">
        <f t="shared" si="2"/>
        <v>-5.916666164253808E-05</v>
      </c>
      <c r="N23" s="8">
        <f t="shared" si="3"/>
        <v>59.16666164253808</v>
      </c>
      <c r="O23" s="27"/>
    </row>
    <row r="24" spans="1:15" ht="15">
      <c r="A24" s="6" t="s">
        <v>11</v>
      </c>
      <c r="B24" s="7">
        <v>0.81601</v>
      </c>
      <c r="C24" s="7">
        <v>329.98529</v>
      </c>
      <c r="D24" s="7">
        <f>C24-330</f>
        <v>-0.014709999999979573</v>
      </c>
      <c r="E24" s="7">
        <f t="shared" si="0"/>
        <v>-0.00025673793296800937</v>
      </c>
      <c r="F24" s="8">
        <f t="shared" si="1"/>
        <v>256.7379329680094</v>
      </c>
      <c r="G24" s="26">
        <v>1.62662</v>
      </c>
      <c r="H24" s="21"/>
      <c r="I24" s="6" t="s">
        <v>11</v>
      </c>
      <c r="J24" s="7">
        <v>0.81601</v>
      </c>
      <c r="K24" s="7">
        <v>330.10251</v>
      </c>
      <c r="L24" s="7">
        <f>K24-330</f>
        <v>0.10250999999999522</v>
      </c>
      <c r="M24" s="7">
        <f t="shared" si="2"/>
        <v>0.0017891370162193038</v>
      </c>
      <c r="N24" s="9">
        <f t="shared" si="3"/>
        <v>1789.1370162193039</v>
      </c>
      <c r="O24" s="26">
        <v>1.62662</v>
      </c>
    </row>
    <row r="25" spans="1:15" ht="15.75" thickBot="1">
      <c r="A25" s="10" t="s">
        <v>12</v>
      </c>
      <c r="B25" s="11">
        <v>0.81265</v>
      </c>
      <c r="C25" s="11">
        <v>149.96277</v>
      </c>
      <c r="D25" s="11">
        <f>C25-150</f>
        <v>-0.03722999999999388</v>
      </c>
      <c r="E25" s="11">
        <f t="shared" si="0"/>
        <v>-0.0006497860805173821</v>
      </c>
      <c r="F25" s="12">
        <f t="shared" si="1"/>
        <v>649.7860805173821</v>
      </c>
      <c r="G25" s="28"/>
      <c r="H25" s="21"/>
      <c r="I25" s="10" t="s">
        <v>12</v>
      </c>
      <c r="J25" s="11">
        <v>0.81265</v>
      </c>
      <c r="K25" s="11">
        <v>150.08</v>
      </c>
      <c r="L25" s="11">
        <f>K25-150</f>
        <v>0.0800000000000125</v>
      </c>
      <c r="M25" s="11">
        <f t="shared" si="2"/>
        <v>0.0013962634015956819</v>
      </c>
      <c r="N25" s="12">
        <f t="shared" si="3"/>
        <v>1396.263401595682</v>
      </c>
      <c r="O25" s="28"/>
    </row>
    <row r="26" spans="1:13" ht="15.75" thickBot="1">
      <c r="A26" s="13"/>
      <c r="B26" s="13"/>
      <c r="C26" s="13"/>
      <c r="D26" s="13"/>
      <c r="E26" s="13"/>
      <c r="H26" s="21"/>
      <c r="I26" s="13"/>
      <c r="J26" s="13"/>
      <c r="K26" s="13"/>
      <c r="L26" s="13"/>
      <c r="M26" s="13"/>
    </row>
    <row r="27" spans="1:15" ht="60">
      <c r="A27" s="2" t="s">
        <v>13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4" t="s">
        <v>6</v>
      </c>
      <c r="H27" s="21"/>
      <c r="I27" s="2" t="s">
        <v>13</v>
      </c>
      <c r="J27" s="3" t="s">
        <v>1</v>
      </c>
      <c r="K27" s="3" t="s">
        <v>2</v>
      </c>
      <c r="L27" s="3" t="s">
        <v>3</v>
      </c>
      <c r="M27" s="3" t="s">
        <v>4</v>
      </c>
      <c r="N27" s="3" t="s">
        <v>5</v>
      </c>
      <c r="O27" s="4" t="s">
        <v>6</v>
      </c>
    </row>
    <row r="28" spans="1:15" ht="15">
      <c r="A28" s="6" t="s">
        <v>7</v>
      </c>
      <c r="B28" s="7">
        <v>0.81058</v>
      </c>
      <c r="C28" s="7">
        <v>90.0954</v>
      </c>
      <c r="D28" s="7">
        <f>C28-90</f>
        <v>0.09539999999999793</v>
      </c>
      <c r="E28" s="7">
        <f aca="true" t="shared" si="4" ref="E28:E33">RADIANS(D28)</f>
        <v>0.0016650441064025544</v>
      </c>
      <c r="F28" s="9">
        <f aca="true" t="shared" si="5" ref="F28:F33">ABS(E28*1000000)</f>
        <v>1665.0441064025545</v>
      </c>
      <c r="G28" s="26">
        <v>1.62178</v>
      </c>
      <c r="H28" s="21"/>
      <c r="I28" s="6" t="s">
        <v>7</v>
      </c>
      <c r="J28" s="7">
        <v>0.81058</v>
      </c>
      <c r="K28" s="7">
        <v>90.21262</v>
      </c>
      <c r="L28" s="7">
        <f>K28-90</f>
        <v>0.21262000000000114</v>
      </c>
      <c r="M28" s="7">
        <f aca="true" t="shared" si="6" ref="M28:M33">RADIANS(L28)</f>
        <v>0.0037109190555903635</v>
      </c>
      <c r="N28" s="9">
        <f aca="true" t="shared" si="7" ref="N28:N33">ABS(M28*1000000)</f>
        <v>3710.9190555903633</v>
      </c>
      <c r="O28" s="26">
        <v>1.62178</v>
      </c>
    </row>
    <row r="29" spans="1:15" ht="15">
      <c r="A29" s="6" t="s">
        <v>8</v>
      </c>
      <c r="B29" s="7">
        <v>0.81243</v>
      </c>
      <c r="C29" s="7">
        <v>269.82272</v>
      </c>
      <c r="D29" s="7">
        <f>C29-270</f>
        <v>-0.1772799999999961</v>
      </c>
      <c r="E29" s="7">
        <f t="shared" si="4"/>
        <v>-0.0030941196979354796</v>
      </c>
      <c r="F29" s="9">
        <f t="shared" si="5"/>
        <v>3094.1196979354795</v>
      </c>
      <c r="G29" s="24"/>
      <c r="H29" s="21"/>
      <c r="I29" s="6" t="s">
        <v>8</v>
      </c>
      <c r="J29" s="7">
        <v>0.81243</v>
      </c>
      <c r="K29" s="7">
        <v>269.93994</v>
      </c>
      <c r="L29" s="7">
        <f>K29-270</f>
        <v>-0.06006000000002132</v>
      </c>
      <c r="M29" s="7">
        <f t="shared" si="6"/>
        <v>-0.0010482447487481664</v>
      </c>
      <c r="N29" s="9">
        <f t="shared" si="7"/>
        <v>1048.2447487481663</v>
      </c>
      <c r="O29" s="24"/>
    </row>
    <row r="30" spans="1:15" ht="15">
      <c r="A30" s="6" t="s">
        <v>9</v>
      </c>
      <c r="B30" s="7">
        <v>0.81233</v>
      </c>
      <c r="C30" s="7">
        <v>29.88402</v>
      </c>
      <c r="D30" s="7">
        <f>C30-30</f>
        <v>-0.11598000000000042</v>
      </c>
      <c r="E30" s="7">
        <f t="shared" si="4"/>
        <v>-0.0020242328664630306</v>
      </c>
      <c r="F30" s="9">
        <f t="shared" si="5"/>
        <v>2024.2328664630306</v>
      </c>
      <c r="G30" s="26">
        <v>1.6258</v>
      </c>
      <c r="H30" s="21"/>
      <c r="I30" s="6" t="s">
        <v>9</v>
      </c>
      <c r="J30" s="7">
        <v>0.81233</v>
      </c>
      <c r="K30" s="7">
        <v>30.00124</v>
      </c>
      <c r="L30" s="7">
        <f>K30-30</f>
        <v>0.0012399999999992417</v>
      </c>
      <c r="M30" s="7">
        <f t="shared" si="6"/>
        <v>2.164208272471645E-05</v>
      </c>
      <c r="N30" s="8">
        <f t="shared" si="7"/>
        <v>21.642082724716452</v>
      </c>
      <c r="O30" s="26">
        <v>1.6258</v>
      </c>
    </row>
    <row r="31" spans="1:15" ht="15">
      <c r="A31" s="6" t="s">
        <v>10</v>
      </c>
      <c r="B31" s="7">
        <v>0.81337</v>
      </c>
      <c r="C31" s="7">
        <v>209.89425</v>
      </c>
      <c r="D31" s="7">
        <f>C31-210</f>
        <v>-0.10575000000000045</v>
      </c>
      <c r="E31" s="7">
        <f t="shared" si="4"/>
        <v>-0.0018456856839840115</v>
      </c>
      <c r="F31" s="9">
        <f t="shared" si="5"/>
        <v>1845.6856839840116</v>
      </c>
      <c r="G31" s="27"/>
      <c r="H31" s="21"/>
      <c r="I31" s="6" t="s">
        <v>10</v>
      </c>
      <c r="J31" s="7">
        <v>0.81337</v>
      </c>
      <c r="K31" s="7">
        <v>210.01147</v>
      </c>
      <c r="L31" s="7">
        <f>K31-210</f>
        <v>0.011470000000002756</v>
      </c>
      <c r="M31" s="7">
        <f t="shared" si="6"/>
        <v>0.0002001892652037977</v>
      </c>
      <c r="N31" s="8">
        <f t="shared" si="7"/>
        <v>200.1892652037977</v>
      </c>
      <c r="O31" s="27"/>
    </row>
    <row r="32" spans="1:15" ht="15">
      <c r="A32" s="6" t="s">
        <v>11</v>
      </c>
      <c r="B32" s="7">
        <v>0.81429</v>
      </c>
      <c r="C32" s="7">
        <v>329.90135</v>
      </c>
      <c r="D32" s="7">
        <f>C32-330</f>
        <v>-0.09865000000002055</v>
      </c>
      <c r="E32" s="7">
        <f t="shared" si="4"/>
        <v>-0.0017217673070927648</v>
      </c>
      <c r="F32" s="9">
        <f t="shared" si="5"/>
        <v>1721.7673070927647</v>
      </c>
      <c r="G32" s="23">
        <v>1.62662</v>
      </c>
      <c r="H32" s="21"/>
      <c r="I32" s="6" t="s">
        <v>11</v>
      </c>
      <c r="J32" s="7">
        <v>0.81429</v>
      </c>
      <c r="K32" s="7">
        <v>330.01857</v>
      </c>
      <c r="L32" s="7">
        <f>K32-330</f>
        <v>0.018570000000011078</v>
      </c>
      <c r="M32" s="7">
        <f t="shared" si="6"/>
        <v>0.00032410764209554033</v>
      </c>
      <c r="N32" s="9">
        <f t="shared" si="7"/>
        <v>324.1076420955403</v>
      </c>
      <c r="O32" s="23">
        <v>1.62662</v>
      </c>
    </row>
    <row r="33" spans="1:15" ht="15.75" thickBot="1">
      <c r="A33" s="10" t="s">
        <v>12</v>
      </c>
      <c r="B33" s="11">
        <v>0.80936</v>
      </c>
      <c r="C33" s="11">
        <v>150.06597</v>
      </c>
      <c r="D33" s="11">
        <f>C33-150</f>
        <v>0.06596999999999298</v>
      </c>
      <c r="E33" s="11">
        <f t="shared" si="4"/>
        <v>0.0011513937075405367</v>
      </c>
      <c r="F33" s="12">
        <f t="shared" si="5"/>
        <v>1151.3937075405368</v>
      </c>
      <c r="G33" s="25"/>
      <c r="H33" s="21"/>
      <c r="I33" s="10" t="s">
        <v>12</v>
      </c>
      <c r="J33" s="11">
        <v>0.80936</v>
      </c>
      <c r="K33" s="11">
        <v>150.18319</v>
      </c>
      <c r="L33" s="11">
        <f>K33-150</f>
        <v>0.1831899999999962</v>
      </c>
      <c r="M33" s="11">
        <f t="shared" si="6"/>
        <v>0.003197268656728346</v>
      </c>
      <c r="N33" s="12">
        <f t="shared" si="7"/>
        <v>3197.268656728346</v>
      </c>
      <c r="O33" s="25"/>
    </row>
    <row r="34" ht="15.75" thickBot="1">
      <c r="H34" s="21"/>
    </row>
    <row r="35" spans="3:13" ht="45">
      <c r="C35" s="2" t="s">
        <v>14</v>
      </c>
      <c r="D35" s="3" t="s">
        <v>15</v>
      </c>
      <c r="E35" s="4" t="s">
        <v>16</v>
      </c>
      <c r="H35" s="21"/>
      <c r="K35" s="2" t="s">
        <v>14</v>
      </c>
      <c r="L35" s="3" t="s">
        <v>15</v>
      </c>
      <c r="M35" s="4" t="s">
        <v>16</v>
      </c>
    </row>
    <row r="36" spans="3:13" ht="15">
      <c r="C36" s="14" t="s">
        <v>17</v>
      </c>
      <c r="D36" s="15">
        <v>0.33669</v>
      </c>
      <c r="E36" s="16">
        <v>0.33641</v>
      </c>
      <c r="H36" s="21"/>
      <c r="K36" s="14" t="s">
        <v>17</v>
      </c>
      <c r="L36" s="15">
        <v>0.33669</v>
      </c>
      <c r="M36" s="16">
        <v>0.33641</v>
      </c>
    </row>
    <row r="37" spans="3:13" ht="15.75" thickBot="1">
      <c r="C37" s="17" t="s">
        <v>18</v>
      </c>
      <c r="D37" s="18">
        <v>0.33674</v>
      </c>
      <c r="E37" s="19">
        <v>0.33697</v>
      </c>
      <c r="H37" s="21"/>
      <c r="K37" s="17" t="s">
        <v>18</v>
      </c>
      <c r="L37" s="18">
        <v>0.33674</v>
      </c>
      <c r="M37" s="19">
        <v>0.33697</v>
      </c>
    </row>
    <row r="38" ht="15">
      <c r="H38" s="21"/>
    </row>
  </sheetData>
  <mergeCells count="12">
    <mergeCell ref="G30:G31"/>
    <mergeCell ref="G32:G33"/>
    <mergeCell ref="G20:G21"/>
    <mergeCell ref="G22:G23"/>
    <mergeCell ref="G24:G25"/>
    <mergeCell ref="G28:G29"/>
    <mergeCell ref="O30:O31"/>
    <mergeCell ref="O32:O33"/>
    <mergeCell ref="O20:O21"/>
    <mergeCell ref="O22:O23"/>
    <mergeCell ref="O24:O25"/>
    <mergeCell ref="O28:O29"/>
  </mergeCells>
  <printOptions/>
  <pageMargins left="0.75" right="0.75" top="1" bottom="1" header="0.5" footer="0.5"/>
  <pageSetup fitToHeight="1" fitToWidth="1" horizontalDpi="600" verticalDpi="600" orientation="portrait" scale="98" r:id="rId2"/>
  <headerFooter alignWithMargins="0">
    <oddHeader>&amp;C&amp;"Arial,Bold"&amp;12&amp;F AFT2 SEXTUPOLE POLE TIP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2008-08-21T16:14:59Z</cp:lastPrinted>
  <dcterms:created xsi:type="dcterms:W3CDTF">2008-08-20T20:14:07Z</dcterms:created>
  <dcterms:modified xsi:type="dcterms:W3CDTF">2008-08-21T16:26:48Z</dcterms:modified>
  <cp:category/>
  <cp:version/>
  <cp:contentType/>
  <cp:contentStatus/>
</cp:coreProperties>
</file>