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22665" windowHeight="13920" activeTab="0"/>
  </bookViews>
  <sheets>
    <sheet name="input quad" sheetId="1" r:id="rId1"/>
    <sheet name="qpec" sheetId="2" r:id="rId2"/>
    <sheet name="input sext" sheetId="3" r:id="rId3"/>
    <sheet name="spec" sheetId="4" r:id="rId4"/>
  </sheets>
  <definedNames>
    <definedName name="A0" localSheetId="2">'input sext'!$A$3</definedName>
    <definedName name="A0">'input quad'!$A$3</definedName>
    <definedName name="erraz1" localSheetId="2">'input sext'!$A$10</definedName>
    <definedName name="erraz1">'input quad'!$A$10</definedName>
    <definedName name="erraz2" localSheetId="2">'input sext'!$B$10</definedName>
    <definedName name="erraz2">'input quad'!$B$10</definedName>
    <definedName name="erraz3" localSheetId="2">'input sext'!$C$10</definedName>
    <definedName name="erraz3">'input quad'!$C$10</definedName>
    <definedName name="erraz4" localSheetId="2">'input sext'!$D$10</definedName>
    <definedName name="erraz4">'input quad'!$D$10</definedName>
    <definedName name="erraz5">'input sext'!$E$10</definedName>
    <definedName name="erraz6">'input sext'!$F$10</definedName>
    <definedName name="erri1" localSheetId="2">'input sext'!$A$8</definedName>
    <definedName name="erri1">'input quad'!$A$8</definedName>
    <definedName name="erri2" localSheetId="2">'input sext'!$B$8</definedName>
    <definedName name="erri2">'input quad'!$B$8</definedName>
    <definedName name="erri3" localSheetId="2">'input sext'!$C$8</definedName>
    <definedName name="erri3">'input quad'!$C$8</definedName>
    <definedName name="erri4" localSheetId="2">'input sext'!$D$8</definedName>
    <definedName name="erri4">'input quad'!$D$8</definedName>
    <definedName name="erri5">'input sext'!$E$8</definedName>
    <definedName name="erri6">'input sext'!$F$8</definedName>
    <definedName name="errrad1" localSheetId="2">'input sext'!$A$9</definedName>
    <definedName name="errrad1">'input quad'!$A$9</definedName>
    <definedName name="errrad2" localSheetId="2">'input sext'!$B$9</definedName>
    <definedName name="errrad2">'input quad'!$B$9</definedName>
    <definedName name="errrad3" localSheetId="2">'input sext'!$C$9</definedName>
    <definedName name="errrad3">'input quad'!$C$9</definedName>
    <definedName name="errrad4" localSheetId="2">'input sext'!$D$9</definedName>
    <definedName name="errrad4">'input quad'!$D$9</definedName>
    <definedName name="errrad5">'input sext'!$E$9</definedName>
    <definedName name="errrad6">'input sext'!$F$9</definedName>
    <definedName name="errrot1" localSheetId="2">'input sext'!$A$11</definedName>
    <definedName name="errrot1">'input quad'!$A$11</definedName>
    <definedName name="errrot2" localSheetId="2">'input sext'!$B$11</definedName>
    <definedName name="errrot2">'input quad'!$B$11</definedName>
    <definedName name="errrot3" localSheetId="2">'input sext'!$C$11</definedName>
    <definedName name="errrot3">'input quad'!$C$11</definedName>
    <definedName name="errrot4" localSheetId="2">'input sext'!$D$11</definedName>
    <definedName name="errrot4">'input quad'!$D$11</definedName>
    <definedName name="errrot5">'input sext'!$E$11</definedName>
    <definedName name="errrot6">'input sext'!$F$11</definedName>
    <definedName name="N">'input sext'!$A$2</definedName>
    <definedName name="Np">'input sext'!$A$2</definedName>
    <definedName name="_xlnm.Print_Area" localSheetId="0">'input quad'!$A$1:$G$31</definedName>
    <definedName name="_xlnm.Print_Area" localSheetId="2">'input sext'!$A$1:$G$31</definedName>
    <definedName name="_xlnm.Print_Area" localSheetId="1">'qpec'!$A$1:$F$20</definedName>
    <definedName name="_xlnm.Print_Area" localSheetId="3">'spec'!$A$1:$F$20</definedName>
    <definedName name="R0" localSheetId="2">'input sext'!$A$4</definedName>
    <definedName name="R0">'input quad'!$A$4</definedName>
    <definedName name="sxaz1">'spec'!$D$1</definedName>
    <definedName name="sxaz10">'spec'!$D$10</definedName>
    <definedName name="sxaz11">'spec'!$D$11</definedName>
    <definedName name="sxaz12">'spec'!$D$12</definedName>
    <definedName name="sxaz13">'spec'!$D$13</definedName>
    <definedName name="sxaz14">'spec'!$D$14</definedName>
    <definedName name="sxaz15">'spec'!$D$15</definedName>
    <definedName name="sxaz16">'spec'!$D$16</definedName>
    <definedName name="sxaz2">'spec'!$D$2</definedName>
    <definedName name="sxaz3">'spec'!$D$3</definedName>
    <definedName name="sxaz4">'spec'!$D$4</definedName>
    <definedName name="sxaz5">'spec'!$D$5</definedName>
    <definedName name="sxaz6">'spec'!$D$6</definedName>
    <definedName name="sxaz7">'spec'!$D$7</definedName>
    <definedName name="sxaz8">'spec'!$D$8</definedName>
    <definedName name="sxaz9">'spec'!$D$9</definedName>
    <definedName name="sxi1">'spec'!$B$1</definedName>
    <definedName name="sxi10">'spec'!$B$10</definedName>
    <definedName name="sxi11">'spec'!$B$11</definedName>
    <definedName name="sxi12">'spec'!$B$12</definedName>
    <definedName name="sxi13">'spec'!$B$13</definedName>
    <definedName name="sxi14">'spec'!$B$14</definedName>
    <definedName name="sxi15">'spec'!$B$15</definedName>
    <definedName name="sxi16">'spec'!$B$16</definedName>
    <definedName name="sxi2">'spec'!$B$2</definedName>
    <definedName name="sxi3">'spec'!$B$3</definedName>
    <definedName name="sxi4">'spec'!$B$4</definedName>
    <definedName name="sxi5">'spec'!$B$5</definedName>
    <definedName name="sxi6">'spec'!$B$6</definedName>
    <definedName name="sxi7">'spec'!$B$7</definedName>
    <definedName name="sxi8">'spec'!$B$8</definedName>
    <definedName name="sxi9">'spec'!$B$9</definedName>
    <definedName name="sxrd1">'spec'!$C$1</definedName>
    <definedName name="sxrd10">'spec'!$C$10</definedName>
    <definedName name="sxrd11">'spec'!$C$11</definedName>
    <definedName name="sxrd12">'spec'!$C$12</definedName>
    <definedName name="sxrd13">'spec'!$C$13</definedName>
    <definedName name="sxrd14">'spec'!$C$14</definedName>
    <definedName name="sxrd15">'spec'!$C$15</definedName>
    <definedName name="sxrd16">'spec'!$C$16</definedName>
    <definedName name="sxrd2">'spec'!$C$2</definedName>
    <definedName name="sxrd3">'spec'!$C$3</definedName>
    <definedName name="sxrd4">'spec'!$C$4</definedName>
    <definedName name="sxrd5">'spec'!$C$5</definedName>
    <definedName name="sxrd6">'spec'!$C$6</definedName>
    <definedName name="sxrd7">'spec'!$C$7</definedName>
    <definedName name="sxrd8">'spec'!$C$8</definedName>
    <definedName name="sxrd9">'spec'!$C$9</definedName>
    <definedName name="sxrot1">'spec'!$E$1</definedName>
    <definedName name="sxrot10">'spec'!$E$10</definedName>
    <definedName name="sxrot11">'spec'!$E$11</definedName>
    <definedName name="sxrot12">'spec'!$E$12</definedName>
    <definedName name="sxrot13">'spec'!$E$13</definedName>
    <definedName name="sxrot14">'spec'!$E$14</definedName>
    <definedName name="sxrot15">'spec'!$E$15</definedName>
    <definedName name="sxrot16">'spec'!$E$16</definedName>
    <definedName name="sxrot2">'spec'!$E$2</definedName>
    <definedName name="sxrot3">'spec'!$E$3</definedName>
    <definedName name="sxrot4">'spec'!$E$4</definedName>
    <definedName name="sxrot5">'spec'!$E$5</definedName>
    <definedName name="sxrot6">'spec'!$E$6</definedName>
    <definedName name="sxrot7">'spec'!$E$7</definedName>
    <definedName name="sxrot8">'spec'!$E$8</definedName>
    <definedName name="sxrot9">'spec'!$E$9</definedName>
    <definedName name="xaz1" localSheetId="3">'spec'!$D$1</definedName>
    <definedName name="xaz1">'qpec'!$D$1</definedName>
    <definedName name="xaz10" localSheetId="3">'spec'!$D$10</definedName>
    <definedName name="xaz10">'qpec'!$D$10</definedName>
    <definedName name="xaz11" localSheetId="3">'spec'!$D$11</definedName>
    <definedName name="xaz11">'qpec'!$D$11</definedName>
    <definedName name="xaz12" localSheetId="3">'spec'!$D$12</definedName>
    <definedName name="xaz12">'qpec'!$D$12</definedName>
    <definedName name="xaz13" localSheetId="3">'spec'!$D$13</definedName>
    <definedName name="xaz13">'qpec'!$D$13</definedName>
    <definedName name="xaz14" localSheetId="3">'spec'!$D$14</definedName>
    <definedName name="xaz14">'qpec'!$D$14</definedName>
    <definedName name="xaz15" localSheetId="3">'spec'!$D$15</definedName>
    <definedName name="xaz15">'qpec'!$D$15</definedName>
    <definedName name="xaz16" localSheetId="3">'spec'!$D$16</definedName>
    <definedName name="xaz16">'qpec'!$D$16</definedName>
    <definedName name="xaz2" localSheetId="3">'spec'!$D$2</definedName>
    <definedName name="xaz2">'qpec'!$D$2</definedName>
    <definedName name="xaz3" localSheetId="3">'spec'!$D$3</definedName>
    <definedName name="xaz3">'qpec'!$D$3</definedName>
    <definedName name="xaz4" localSheetId="3">'spec'!$D$4</definedName>
    <definedName name="xaz4">'qpec'!$D$4</definedName>
    <definedName name="xaz5" localSheetId="3">'spec'!$D$5</definedName>
    <definedName name="xaz5">'qpec'!$D$5</definedName>
    <definedName name="xaz6" localSheetId="3">'spec'!$D$6</definedName>
    <definedName name="xaz6">'qpec'!$D$6</definedName>
    <definedName name="xaz7" localSheetId="3">'spec'!$D$7</definedName>
    <definedName name="xaz7">'qpec'!$D$7</definedName>
    <definedName name="xaz8" localSheetId="3">'spec'!$D$8</definedName>
    <definedName name="xaz8">'qpec'!$D$8</definedName>
    <definedName name="xaz9" localSheetId="3">'spec'!$D$9</definedName>
    <definedName name="xaz9">'qpec'!$D$9</definedName>
    <definedName name="xi1" localSheetId="3">'spec'!$B$1</definedName>
    <definedName name="xi1">'qpec'!$B$1</definedName>
    <definedName name="xi10" localSheetId="3">'spec'!$B$10</definedName>
    <definedName name="xi10">'qpec'!$B$10</definedName>
    <definedName name="xi11" localSheetId="3">'spec'!$B$11</definedName>
    <definedName name="xi11">'qpec'!$B$11</definedName>
    <definedName name="xi12" localSheetId="3">'spec'!$B$12</definedName>
    <definedName name="xi12">'qpec'!$B$12</definedName>
    <definedName name="xi13" localSheetId="3">'spec'!$B$13</definedName>
    <definedName name="xi13">'qpec'!$B$13</definedName>
    <definedName name="xi14" localSheetId="3">'spec'!$B$14</definedName>
    <definedName name="xi14">'qpec'!$B$14</definedName>
    <definedName name="xi15" localSheetId="3">'spec'!$B$15</definedName>
    <definedName name="xi15">'qpec'!$B$15</definedName>
    <definedName name="xi16" localSheetId="3">'spec'!$B$16</definedName>
    <definedName name="xi16">'qpec'!$B$16</definedName>
    <definedName name="xi2" localSheetId="3">'spec'!$B$2</definedName>
    <definedName name="xi2">'qpec'!$B$2</definedName>
    <definedName name="xi3" localSheetId="3">'spec'!$B$3</definedName>
    <definedName name="xi3">'qpec'!$B$3</definedName>
    <definedName name="xi4" localSheetId="3">'spec'!$B$4</definedName>
    <definedName name="xi4">'qpec'!$B$4</definedName>
    <definedName name="xi5" localSheetId="3">'spec'!$B$5</definedName>
    <definedName name="xi5">'qpec'!$B$5</definedName>
    <definedName name="xi6" localSheetId="3">'spec'!$B$6</definedName>
    <definedName name="xi6">'qpec'!$B$6</definedName>
    <definedName name="xi7" localSheetId="3">'spec'!$B$7</definedName>
    <definedName name="xi7">'qpec'!$B$7</definedName>
    <definedName name="xi8" localSheetId="3">'spec'!$B$8</definedName>
    <definedName name="xi8">'qpec'!$B$8</definedName>
    <definedName name="xi9" localSheetId="3">'spec'!$B$9</definedName>
    <definedName name="xi9">'qpec'!$B$9</definedName>
    <definedName name="xrd1" localSheetId="3">'spec'!$C$1</definedName>
    <definedName name="xrd1">'qpec'!$C$1</definedName>
    <definedName name="xrd10" localSheetId="3">'spec'!$C$10</definedName>
    <definedName name="xrd10">'qpec'!$C$10</definedName>
    <definedName name="xrd11" localSheetId="3">'spec'!$C$11</definedName>
    <definedName name="xrd11">'qpec'!$C$11</definedName>
    <definedName name="xrd12" localSheetId="3">'spec'!$C$12</definedName>
    <definedName name="xrd12">'qpec'!$C$12</definedName>
    <definedName name="xrd13" localSheetId="3">'spec'!$C$13</definedName>
    <definedName name="xrd13">'qpec'!$C$13</definedName>
    <definedName name="xrd14" localSheetId="3">'spec'!$C$14</definedName>
    <definedName name="xrd14">'qpec'!$C$14</definedName>
    <definedName name="xrd15" localSheetId="3">'spec'!$C$15</definedName>
    <definedName name="xrd15">'qpec'!$C$15</definedName>
    <definedName name="xrd16" localSheetId="3">'spec'!$C$16</definedName>
    <definedName name="xrd16">'qpec'!$C$16</definedName>
    <definedName name="xrd2" localSheetId="3">'spec'!$C$2</definedName>
    <definedName name="xrd2">'qpec'!$C$2</definedName>
    <definedName name="xrd3" localSheetId="3">'spec'!$C$3</definedName>
    <definedName name="xrd3">'qpec'!$C$3</definedName>
    <definedName name="xrd4" localSheetId="3">'spec'!$C$4</definedName>
    <definedName name="xrd4">'qpec'!$C$4</definedName>
    <definedName name="xrd5" localSheetId="3">'spec'!$C$5</definedName>
    <definedName name="xrd5">'qpec'!$C$5</definedName>
    <definedName name="xrd6" localSheetId="3">'spec'!$C$6</definedName>
    <definedName name="xrd6">'qpec'!$C$6</definedName>
    <definedName name="xrd7" localSheetId="3">'spec'!$C$7</definedName>
    <definedName name="xrd7">'qpec'!$C$7</definedName>
    <definedName name="xrd8" localSheetId="3">'spec'!$C$8</definedName>
    <definedName name="xrd8">'qpec'!$C$8</definedName>
    <definedName name="xrd9" localSheetId="3">'spec'!$C$9</definedName>
    <definedName name="xrd9">'qpec'!$C$9</definedName>
    <definedName name="xrot1" localSheetId="3">'spec'!$E$1</definedName>
    <definedName name="xrot1">'qpec'!$E$1</definedName>
    <definedName name="xrot10" localSheetId="3">'spec'!$E$10</definedName>
    <definedName name="xrot10">'qpec'!$E$10</definedName>
    <definedName name="xrot11" localSheetId="3">'spec'!$E$11</definedName>
    <definedName name="xrot11">'qpec'!$E$11</definedName>
    <definedName name="xrot12" localSheetId="3">'spec'!$E$12</definedName>
    <definedName name="xrot12">'qpec'!$E$12</definedName>
    <definedName name="xrot13" localSheetId="3">'spec'!$E$13</definedName>
    <definedName name="xrot13">'qpec'!$E$13</definedName>
    <definedName name="xrot14" localSheetId="3">'spec'!$E$14</definedName>
    <definedName name="xrot14">'qpec'!$E$14</definedName>
    <definedName name="xrot15" localSheetId="3">'spec'!$E$15</definedName>
    <definedName name="xrot15">'qpec'!$E$15</definedName>
    <definedName name="xrot16" localSheetId="3">'spec'!$E$16</definedName>
    <definedName name="xrot16">'qpec'!$E$16</definedName>
    <definedName name="xrot2" localSheetId="3">'spec'!$E$2</definedName>
    <definedName name="xrot2">'qpec'!$E$2</definedName>
    <definedName name="xrot3" localSheetId="3">'spec'!$E$3</definedName>
    <definedName name="xrot3">'qpec'!$E$3</definedName>
    <definedName name="xrot4" localSheetId="3">'spec'!$E$4</definedName>
    <definedName name="xrot4">'qpec'!$E$4</definedName>
    <definedName name="xrot5" localSheetId="3">'spec'!$E$5</definedName>
    <definedName name="xrot5">'qpec'!$E$5</definedName>
    <definedName name="xrot6" localSheetId="3">'spec'!$E$6</definedName>
    <definedName name="xrot6">'qpec'!$E$6</definedName>
    <definedName name="xrot7" localSheetId="3">'spec'!$E$7</definedName>
    <definedName name="xrot7">'qpec'!$E$7</definedName>
    <definedName name="xrot8" localSheetId="3">'spec'!$E$8</definedName>
    <definedName name="xrot8">'qpec'!$E$8</definedName>
    <definedName name="xrot9" localSheetId="3">'spec'!$E$9</definedName>
    <definedName name="xrot9">'qpec'!$E$9</definedName>
  </definedNames>
  <calcPr fullCalcOnLoad="1"/>
</workbook>
</file>

<file path=xl/sharedStrings.xml><?xml version="1.0" encoding="utf-8"?>
<sst xmlns="http://schemas.openxmlformats.org/spreadsheetml/2006/main" count="131" uniqueCount="51">
  <si>
    <t>n</t>
  </si>
  <si>
    <t>radial</t>
  </si>
  <si>
    <t>azimuthal</t>
  </si>
  <si>
    <t>rotation</t>
  </si>
  <si>
    <t>strength</t>
  </si>
  <si>
    <t>pole 1</t>
  </si>
  <si>
    <t>pole 2</t>
  </si>
  <si>
    <t>pole 3</t>
  </si>
  <si>
    <t>pole 4</t>
  </si>
  <si>
    <t>radius of aperture, mm</t>
  </si>
  <si>
    <t>radius at which to show the field multipoles, mm</t>
  </si>
  <si>
    <t>Input parameters of a quadrupole</t>
  </si>
  <si>
    <t>relative error of pole excitation</t>
  </si>
  <si>
    <t>radial pole offset, mm</t>
  </si>
  <si>
    <t>azimuthal pole offset, mm</t>
  </si>
  <si>
    <t>rotation of the pole, radian</t>
  </si>
  <si>
    <t>Input parameters for pole strength and position errors</t>
  </si>
  <si>
    <t>Bn/BN</t>
  </si>
  <si>
    <t>Bn/BN skew</t>
  </si>
  <si>
    <t>quad itself</t>
  </si>
  <si>
    <t>dipole</t>
  </si>
  <si>
    <t>sextupole</t>
  </si>
  <si>
    <t>octupole</t>
  </si>
  <si>
    <t>Output of calculations, Overall effect</t>
  </si>
  <si>
    <t>excitation</t>
  </si>
  <si>
    <t>Intermediate calculations of effects of errors, before summation</t>
  </si>
  <si>
    <t>This is Halbach table of Quadrupole Pole Error coefficients</t>
  </si>
  <si>
    <t>This is Halbach table of Sextupole Pole Error coefficients</t>
  </si>
  <si>
    <t>pole 5</t>
  </si>
  <si>
    <t>pole 6</t>
  </si>
  <si>
    <t>Input parameters of a sextupole</t>
  </si>
  <si>
    <t>quad</t>
  </si>
  <si>
    <t>sext itself</t>
  </si>
  <si>
    <t>14 pole</t>
  </si>
  <si>
    <t>16 pole</t>
  </si>
  <si>
    <t>18 pole</t>
  </si>
  <si>
    <t>20 pole</t>
  </si>
  <si>
    <t>22 pole</t>
  </si>
  <si>
    <t>24 pole</t>
  </si>
  <si>
    <t>26 pole</t>
  </si>
  <si>
    <t>28 pole</t>
  </si>
  <si>
    <t>30 pole</t>
  </si>
  <si>
    <t>32 pole</t>
  </si>
  <si>
    <t>N</t>
  </si>
  <si>
    <t>12 pole</t>
  </si>
  <si>
    <t>10 pole (deca)</t>
  </si>
  <si>
    <t>Center Shift</t>
  </si>
  <si>
    <t>X</t>
  </si>
  <si>
    <t>Y</t>
  </si>
  <si>
    <t>Halbach table of Sextupole Pole Error coefficients</t>
  </si>
  <si>
    <t>2N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</si>
</sst>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11" fontId="0" fillId="0" borderId="11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1" fontId="0" fillId="0" borderId="17" xfId="0" applyNumberFormat="1" applyBorder="1" applyAlignment="1">
      <alignment/>
    </xf>
    <xf numFmtId="11" fontId="0" fillId="0" borderId="18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1" fontId="0" fillId="0" borderId="27" xfId="0" applyNumberFormat="1" applyBorder="1" applyAlignment="1">
      <alignment/>
    </xf>
    <xf numFmtId="11" fontId="0" fillId="0" borderId="28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2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Font="1" applyAlignment="1">
      <alignment/>
    </xf>
    <xf numFmtId="11" fontId="0" fillId="0" borderId="17" xfId="0" applyNumberFormat="1" applyFont="1" applyBorder="1" applyAlignment="1">
      <alignment/>
    </xf>
    <xf numFmtId="0" fontId="29" fillId="29" borderId="21" xfId="48" applyBorder="1" applyAlignment="1">
      <alignment/>
    </xf>
    <xf numFmtId="0" fontId="29" fillId="29" borderId="19" xfId="48" applyBorder="1" applyAlignment="1">
      <alignment/>
    </xf>
    <xf numFmtId="0" fontId="29" fillId="29" borderId="20" xfId="48" applyBorder="1" applyAlignment="1">
      <alignment/>
    </xf>
    <xf numFmtId="0" fontId="29" fillId="29" borderId="0" xfId="48" applyAlignment="1">
      <alignment/>
    </xf>
    <xf numFmtId="0" fontId="29" fillId="29" borderId="14" xfId="48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1.8515625" style="0" customWidth="1"/>
    <col min="4" max="4" width="11.00390625" style="0" customWidth="1"/>
    <col min="13" max="13" width="11.00390625" style="0" customWidth="1"/>
    <col min="14" max="15" width="10.8515625" style="0" customWidth="1"/>
    <col min="16" max="16" width="11.28125" style="0" customWidth="1"/>
  </cols>
  <sheetData>
    <row r="1" spans="1:4" ht="12.75">
      <c r="A1" s="16" t="s">
        <v>11</v>
      </c>
      <c r="B1" s="16"/>
      <c r="C1" s="16"/>
      <c r="D1" s="11"/>
    </row>
    <row r="3" spans="1:2" ht="12.75">
      <c r="A3" s="17">
        <v>35</v>
      </c>
      <c r="B3" t="s">
        <v>9</v>
      </c>
    </row>
    <row r="4" spans="1:2" ht="12.75">
      <c r="A4" s="17">
        <v>35</v>
      </c>
      <c r="B4" t="s">
        <v>10</v>
      </c>
    </row>
    <row r="6" spans="1:6" ht="12.75">
      <c r="A6" s="16" t="s">
        <v>16</v>
      </c>
      <c r="B6" s="16"/>
      <c r="C6" s="16"/>
      <c r="D6" s="16"/>
      <c r="E6" s="16"/>
      <c r="F6" s="11"/>
    </row>
    <row r="7" spans="1:4" ht="12.75">
      <c r="A7" s="18" t="s">
        <v>5</v>
      </c>
      <c r="B7" s="19" t="s">
        <v>6</v>
      </c>
      <c r="C7" s="19" t="s">
        <v>7</v>
      </c>
      <c r="D7" s="20" t="s">
        <v>8</v>
      </c>
    </row>
    <row r="8" spans="1:12" ht="12.75">
      <c r="A8" s="38">
        <v>-8.9064E-06</v>
      </c>
      <c r="B8" s="39">
        <v>0</v>
      </c>
      <c r="C8" s="39">
        <v>0</v>
      </c>
      <c r="D8" s="40">
        <v>0</v>
      </c>
      <c r="E8" t="s">
        <v>12</v>
      </c>
      <c r="H8" s="25"/>
      <c r="I8" s="25"/>
      <c r="J8" s="25"/>
      <c r="K8" s="25"/>
      <c r="L8" s="25"/>
    </row>
    <row r="9" spans="1:5" ht="12.75">
      <c r="A9" s="41">
        <v>-8.9064E-06</v>
      </c>
      <c r="B9" s="42">
        <v>7.6979E-06</v>
      </c>
      <c r="C9" s="42">
        <v>-7.6979E-06</v>
      </c>
      <c r="D9" s="43">
        <v>8.9064E-06</v>
      </c>
      <c r="E9" t="s">
        <v>13</v>
      </c>
    </row>
    <row r="10" spans="1:5" ht="12.75">
      <c r="A10" s="38">
        <v>0</v>
      </c>
      <c r="B10" s="39">
        <v>0</v>
      </c>
      <c r="C10" s="39">
        <v>0</v>
      </c>
      <c r="D10" s="40">
        <v>0</v>
      </c>
      <c r="E10" t="s">
        <v>14</v>
      </c>
    </row>
    <row r="11" spans="1:5" ht="12.75">
      <c r="A11" s="44">
        <v>0</v>
      </c>
      <c r="B11" s="45">
        <v>0</v>
      </c>
      <c r="C11" s="45">
        <v>0</v>
      </c>
      <c r="D11" s="46">
        <v>0</v>
      </c>
      <c r="E11" t="s">
        <v>15</v>
      </c>
    </row>
    <row r="13" spans="8:13" ht="12.75">
      <c r="H13" s="11" t="s">
        <v>25</v>
      </c>
      <c r="I13" s="11"/>
      <c r="J13" s="11"/>
      <c r="K13" s="11"/>
      <c r="L13" s="11"/>
      <c r="M13" s="11"/>
    </row>
    <row r="14" spans="1:16" ht="12.75">
      <c r="A14" s="16" t="s">
        <v>23</v>
      </c>
      <c r="B14" s="11"/>
      <c r="C14" s="11"/>
      <c r="I14" s="26" t="s">
        <v>24</v>
      </c>
      <c r="J14" s="26" t="s">
        <v>1</v>
      </c>
      <c r="K14" s="26" t="s">
        <v>2</v>
      </c>
      <c r="L14" s="26" t="s">
        <v>3</v>
      </c>
      <c r="M14" s="27" t="s">
        <v>24</v>
      </c>
      <c r="N14" s="27" t="s">
        <v>1</v>
      </c>
      <c r="O14" s="27" t="s">
        <v>2</v>
      </c>
      <c r="P14" s="27" t="s">
        <v>3</v>
      </c>
    </row>
    <row r="15" spans="1:16" ht="12.75">
      <c r="A15" s="18" t="s">
        <v>0</v>
      </c>
      <c r="B15" s="19" t="s">
        <v>17</v>
      </c>
      <c r="C15" s="20" t="s">
        <v>18</v>
      </c>
      <c r="H15" s="18" t="s">
        <v>0</v>
      </c>
      <c r="I15" s="28" t="s">
        <v>17</v>
      </c>
      <c r="J15" s="28" t="s">
        <v>17</v>
      </c>
      <c r="K15" s="28" t="s">
        <v>17</v>
      </c>
      <c r="L15" s="28" t="s">
        <v>17</v>
      </c>
      <c r="M15" s="29" t="s">
        <v>18</v>
      </c>
      <c r="N15" s="29" t="s">
        <v>18</v>
      </c>
      <c r="O15" s="29" t="s">
        <v>18</v>
      </c>
      <c r="P15" s="30" t="s">
        <v>18</v>
      </c>
    </row>
    <row r="16" spans="1:17" ht="12.75">
      <c r="A16" s="21">
        <v>1</v>
      </c>
      <c r="B16" s="23">
        <f>SUM(I16:L16)</f>
        <v>-5.268996280516611E-07</v>
      </c>
      <c r="C16" s="24">
        <f aca="true" t="shared" si="0" ref="C16:C31">SUM(M16:P16)</f>
        <v>-1.253257391356013E-06</v>
      </c>
      <c r="D16" t="s">
        <v>20</v>
      </c>
      <c r="H16" s="21">
        <v>1</v>
      </c>
      <c r="I16" s="23">
        <f aca="true" t="shared" si="1" ref="I16:I31">I36*(R0/A0)^(H16-2)*(erri1*SIN(H16*PI()/4)+erri2*SIN(H16*3*PI()/4)+erri3*SIN(H16*5*PI()/4)+erri4*SIN(H16*7*PI()/4))</f>
        <v>-1.2532573913560133E-06</v>
      </c>
      <c r="J16" s="23">
        <f aca="true" t="shared" si="2" ref="J16:J31">J36*(R0/A0)^(H16-2)*(errrad1*SIN(H16*PI()/4)+errrad2*SIN(H16*3*PI()/4)+errrad3*SIN(H16*5*PI()/4)+errrad4*SIN(H16*7*PI()/4))</f>
        <v>7.263577633043522E-07</v>
      </c>
      <c r="K16" s="23">
        <f aca="true" t="shared" si="3" ref="K16:K31">K36*(R0/A0)^(H16-2)*(erraz1*COS(H16*PI()/4)+erraz2*COS(H16*3*PI()/4)+erraz3*COS(H16*5*PI()/4)+erraz4*COS(H16*7*PI()/4))</f>
        <v>0</v>
      </c>
      <c r="L16" s="23">
        <f aca="true" t="shared" si="4" ref="L16:L31">L36*(R0/A0)^(H16-2)*(errrot1*COS(H16*PI()/4)+errrot2*COS(H16*3*PI()/4)+errrot3*COS(H16*5*PI()/4)+errrot4*COS(H16*7*PI()/4))</f>
        <v>0</v>
      </c>
      <c r="M16" s="23">
        <f aca="true" t="shared" si="5" ref="M16:M31">I36*(R0/A0)^(H16-2)*(erri1*COS(H16*PI()/4)+erri2*COS(H16*3*PI()/4)+erri3*COS(H16*5*PI()/4)+erri4*COS(H16*7*PI()/4))</f>
        <v>-1.2532573913560137E-06</v>
      </c>
      <c r="N16" s="23">
        <f aca="true" t="shared" si="6" ref="N16:N31">J36*(R0/A0)^(H16-2)*(errrad1*COS(H16*PI()/4)+errrad2*COS(H16*3*PI()/4)+errrad3*COS(H16*5*PI()/4)+errrad4*COS(H16*7*PI()/4))</f>
        <v>7.199780051661553E-22</v>
      </c>
      <c r="O16" s="23">
        <f aca="true" t="shared" si="7" ref="O16:O31">-K36*(R0/A0)^(H16-2)*(erraz1*SIN(H16*PI()/4)+erraz2*SIN(H16*3*PI()/4)+erraz3*SIN(H16*5*PI()/4)+erraz4*SIN(H16*7*PI()/4))</f>
        <v>0</v>
      </c>
      <c r="P16" s="24">
        <f aca="true" t="shared" si="8" ref="P16:P31">-L36*(R0/A0)^(H16-2)*(errrot1*SIN(H16*PI()/4)+errrot2*SIN(H16*3*PI()/4)+errrot3*SIN(H16*5*PI()/4)+errrot4*SIN(H16*7*PI()/4))</f>
        <v>0</v>
      </c>
      <c r="Q16" s="1"/>
    </row>
    <row r="17" spans="1:16" ht="12.75">
      <c r="A17" s="21">
        <v>2</v>
      </c>
      <c r="B17" s="23">
        <f aca="true" t="shared" si="9" ref="B17:B31">SUM(I17:L17)</f>
        <v>1.49090376E-05</v>
      </c>
      <c r="C17" s="24">
        <f t="shared" si="0"/>
        <v>4.062344208417834E-21</v>
      </c>
      <c r="D17" s="17" t="s">
        <v>19</v>
      </c>
      <c r="H17" s="21">
        <v>2</v>
      </c>
      <c r="I17" s="23">
        <f t="shared" si="1"/>
        <v>-2.2266E-06</v>
      </c>
      <c r="J17" s="23">
        <f t="shared" si="2"/>
        <v>1.71356376E-05</v>
      </c>
      <c r="K17" s="23">
        <f t="shared" si="3"/>
        <v>0</v>
      </c>
      <c r="L17" s="23">
        <f t="shared" si="4"/>
        <v>0</v>
      </c>
      <c r="M17" s="23">
        <f t="shared" si="5"/>
        <v>-1.3639577748497666E-22</v>
      </c>
      <c r="N17" s="23">
        <f t="shared" si="6"/>
        <v>4.198739985902811E-21</v>
      </c>
      <c r="O17" s="23">
        <f t="shared" si="7"/>
        <v>0</v>
      </c>
      <c r="P17" s="24">
        <f t="shared" si="8"/>
        <v>0</v>
      </c>
    </row>
    <row r="18" spans="1:16" ht="12.75">
      <c r="A18" s="21">
        <v>3</v>
      </c>
      <c r="B18" s="23">
        <f t="shared" si="9"/>
        <v>-4.965366042888692E-07</v>
      </c>
      <c r="C18" s="24">
        <f t="shared" si="0"/>
        <v>9.88750806245696E-07</v>
      </c>
      <c r="D18" t="s">
        <v>21</v>
      </c>
      <c r="H18" s="21">
        <v>3</v>
      </c>
      <c r="I18" s="23">
        <f t="shared" si="1"/>
        <v>-9.887508062456993E-07</v>
      </c>
      <c r="J18" s="23">
        <f t="shared" si="2"/>
        <v>4.922142019568301E-07</v>
      </c>
      <c r="K18" s="23">
        <f t="shared" si="3"/>
        <v>0</v>
      </c>
      <c r="L18" s="23">
        <f t="shared" si="4"/>
        <v>0</v>
      </c>
      <c r="M18" s="23">
        <f t="shared" si="5"/>
        <v>9.887508062456989E-07</v>
      </c>
      <c r="N18" s="23">
        <f t="shared" si="6"/>
        <v>-2.9273458657108616E-21</v>
      </c>
      <c r="O18" s="23">
        <f t="shared" si="7"/>
        <v>0</v>
      </c>
      <c r="P18" s="24">
        <f t="shared" si="8"/>
        <v>0</v>
      </c>
    </row>
    <row r="19" spans="1:16" ht="12.75">
      <c r="A19" s="21">
        <v>4</v>
      </c>
      <c r="B19" s="23">
        <f t="shared" si="9"/>
        <v>3.1506894844837713E-22</v>
      </c>
      <c r="C19" s="24">
        <f t="shared" si="0"/>
        <v>0</v>
      </c>
      <c r="D19" t="s">
        <v>22</v>
      </c>
      <c r="H19" s="21">
        <v>4</v>
      </c>
      <c r="I19" s="23">
        <f t="shared" si="1"/>
        <v>0</v>
      </c>
      <c r="J19" s="23">
        <f t="shared" si="2"/>
        <v>3.1506894844837713E-22</v>
      </c>
      <c r="K19" s="23">
        <f t="shared" si="3"/>
        <v>0</v>
      </c>
      <c r="L19" s="23">
        <f t="shared" si="4"/>
        <v>0</v>
      </c>
      <c r="M19" s="23">
        <f t="shared" si="5"/>
        <v>0</v>
      </c>
      <c r="N19" s="23">
        <f t="shared" si="6"/>
        <v>0</v>
      </c>
      <c r="O19" s="23">
        <f t="shared" si="7"/>
        <v>0</v>
      </c>
      <c r="P19" s="24">
        <f t="shared" si="8"/>
        <v>0</v>
      </c>
    </row>
    <row r="20" spans="1:16" ht="12.75">
      <c r="A20" s="21">
        <v>5</v>
      </c>
      <c r="B20" s="23">
        <f t="shared" si="9"/>
        <v>5.547592109663488E-08</v>
      </c>
      <c r="C20" s="24">
        <f t="shared" si="0"/>
        <v>-1.2910440463717648E-07</v>
      </c>
      <c r="D20" s="31" t="s">
        <v>45</v>
      </c>
      <c r="H20" s="21">
        <v>5</v>
      </c>
      <c r="I20" s="23">
        <f t="shared" si="1"/>
        <v>-1.2910440463717725E-07</v>
      </c>
      <c r="J20" s="23">
        <f t="shared" si="2"/>
        <v>1.8458032573381213E-07</v>
      </c>
      <c r="K20" s="23">
        <f t="shared" si="3"/>
        <v>0</v>
      </c>
      <c r="L20" s="23">
        <f t="shared" si="4"/>
        <v>0</v>
      </c>
      <c r="M20" s="23">
        <f t="shared" si="5"/>
        <v>-1.291044046371773E-07</v>
      </c>
      <c r="N20" s="23">
        <f t="shared" si="6"/>
        <v>8.233160247311799E-22</v>
      </c>
      <c r="O20" s="23">
        <f t="shared" si="7"/>
        <v>0</v>
      </c>
      <c r="P20" s="24">
        <f t="shared" si="8"/>
        <v>0</v>
      </c>
    </row>
    <row r="21" spans="1:16" ht="12.75">
      <c r="A21" s="21">
        <v>6</v>
      </c>
      <c r="B21" s="23">
        <f t="shared" si="9"/>
        <v>1.4777827E-06</v>
      </c>
      <c r="C21" s="24">
        <f t="shared" si="0"/>
        <v>9.907725527589365E-22</v>
      </c>
      <c r="D21" s="31" t="s">
        <v>44</v>
      </c>
      <c r="H21" s="21">
        <v>6</v>
      </c>
      <c r="I21" s="23">
        <f t="shared" si="1"/>
        <v>0</v>
      </c>
      <c r="J21" s="23">
        <f t="shared" si="2"/>
        <v>1.4777827E-06</v>
      </c>
      <c r="K21" s="23">
        <f t="shared" si="3"/>
        <v>0</v>
      </c>
      <c r="L21" s="23">
        <f t="shared" si="4"/>
        <v>0</v>
      </c>
      <c r="M21" s="23">
        <f t="shared" si="5"/>
        <v>0</v>
      </c>
      <c r="N21" s="23">
        <f t="shared" si="6"/>
        <v>9.907725527589365E-22</v>
      </c>
      <c r="O21" s="23">
        <f t="shared" si="7"/>
        <v>0</v>
      </c>
      <c r="P21" s="24">
        <f t="shared" si="8"/>
        <v>0</v>
      </c>
    </row>
    <row r="22" spans="1:16" ht="12.75">
      <c r="A22" s="21">
        <v>7</v>
      </c>
      <c r="B22" s="23">
        <f t="shared" si="9"/>
        <v>-1.1916859269628352E-07</v>
      </c>
      <c r="C22" s="24">
        <f t="shared" si="0"/>
        <v>1.0139419095895364E-07</v>
      </c>
      <c r="D22" t="s">
        <v>33</v>
      </c>
      <c r="H22" s="21">
        <v>7</v>
      </c>
      <c r="I22" s="23">
        <f t="shared" si="1"/>
        <v>-1.0139419095895389E-07</v>
      </c>
      <c r="J22" s="23">
        <f t="shared" si="2"/>
        <v>-1.7774401737329634E-08</v>
      </c>
      <c r="K22" s="23">
        <f t="shared" si="3"/>
        <v>0</v>
      </c>
      <c r="L22" s="23">
        <f t="shared" si="4"/>
        <v>0</v>
      </c>
      <c r="M22" s="23">
        <f t="shared" si="5"/>
        <v>1.0139419095895382E-07</v>
      </c>
      <c r="N22" s="23">
        <f t="shared" si="6"/>
        <v>-1.8499199568033918E-22</v>
      </c>
      <c r="O22" s="23">
        <f t="shared" si="7"/>
        <v>0</v>
      </c>
      <c r="P22" s="24">
        <f t="shared" si="8"/>
        <v>0</v>
      </c>
    </row>
    <row r="23" spans="1:16" ht="12.75">
      <c r="A23" s="21">
        <v>8</v>
      </c>
      <c r="B23" s="23">
        <f t="shared" si="9"/>
        <v>-1.193160514834091E-22</v>
      </c>
      <c r="C23" s="24">
        <f t="shared" si="0"/>
        <v>0</v>
      </c>
      <c r="D23" t="s">
        <v>34</v>
      </c>
      <c r="H23" s="21">
        <v>8</v>
      </c>
      <c r="I23" s="23">
        <f t="shared" si="1"/>
        <v>0</v>
      </c>
      <c r="J23" s="23">
        <f t="shared" si="2"/>
        <v>-1.193160514834091E-22</v>
      </c>
      <c r="K23" s="23">
        <f t="shared" si="3"/>
        <v>0</v>
      </c>
      <c r="L23" s="23">
        <f t="shared" si="4"/>
        <v>0</v>
      </c>
      <c r="M23" s="23">
        <f t="shared" si="5"/>
        <v>0</v>
      </c>
      <c r="N23" s="23">
        <f t="shared" si="6"/>
        <v>0</v>
      </c>
      <c r="O23" s="23">
        <f t="shared" si="7"/>
        <v>0</v>
      </c>
      <c r="P23" s="24">
        <f t="shared" si="8"/>
        <v>0</v>
      </c>
    </row>
    <row r="24" spans="1:16" ht="12.75">
      <c r="A24" s="21">
        <v>9</v>
      </c>
      <c r="B24" s="23">
        <f t="shared" si="9"/>
        <v>-9.397689538274682E-09</v>
      </c>
      <c r="C24" s="24">
        <f t="shared" si="0"/>
        <v>1.196577408832393E-08</v>
      </c>
      <c r="D24" t="s">
        <v>35</v>
      </c>
      <c r="H24" s="21">
        <v>9</v>
      </c>
      <c r="I24" s="23">
        <f t="shared" si="1"/>
        <v>1.1965774088323744E-08</v>
      </c>
      <c r="J24" s="23">
        <f t="shared" si="2"/>
        <v>-2.1363463626598426E-08</v>
      </c>
      <c r="K24" s="23">
        <f t="shared" si="3"/>
        <v>0</v>
      </c>
      <c r="L24" s="23">
        <f t="shared" si="4"/>
        <v>0</v>
      </c>
      <c r="M24" s="23">
        <f t="shared" si="5"/>
        <v>1.196577408832375E-08</v>
      </c>
      <c r="N24" s="23">
        <f t="shared" si="6"/>
        <v>1.7999450129153884E-22</v>
      </c>
      <c r="O24" s="23">
        <f t="shared" si="7"/>
        <v>0</v>
      </c>
      <c r="P24" s="24">
        <f t="shared" si="8"/>
        <v>0</v>
      </c>
    </row>
    <row r="25" spans="1:16" ht="12.75">
      <c r="A25" s="21">
        <v>10</v>
      </c>
      <c r="B25" s="23">
        <f t="shared" si="9"/>
        <v>-2.1153878199999998E-07</v>
      </c>
      <c r="C25" s="24">
        <f t="shared" si="0"/>
        <v>-3.5994582873229843E-22</v>
      </c>
      <c r="D25" t="s">
        <v>36</v>
      </c>
      <c r="H25" s="21">
        <v>10</v>
      </c>
      <c r="I25" s="23">
        <f t="shared" si="1"/>
        <v>0</v>
      </c>
      <c r="J25" s="23">
        <f t="shared" si="2"/>
        <v>-2.1153878199999998E-07</v>
      </c>
      <c r="K25" s="23">
        <f t="shared" si="3"/>
        <v>0</v>
      </c>
      <c r="L25" s="23">
        <f t="shared" si="4"/>
        <v>0</v>
      </c>
      <c r="M25" s="23">
        <f t="shared" si="5"/>
        <v>0</v>
      </c>
      <c r="N25" s="23">
        <f t="shared" si="6"/>
        <v>-3.5994582873229843E-22</v>
      </c>
      <c r="O25" s="23">
        <f t="shared" si="7"/>
        <v>0</v>
      </c>
      <c r="P25" s="24">
        <f t="shared" si="8"/>
        <v>0</v>
      </c>
    </row>
    <row r="26" spans="1:16" ht="12.75">
      <c r="A26" s="21">
        <v>11</v>
      </c>
      <c r="B26" s="23">
        <f t="shared" si="9"/>
        <v>-1.5667845783361552E-08</v>
      </c>
      <c r="C26" s="24">
        <f t="shared" si="0"/>
        <v>1.9837993883273612E-08</v>
      </c>
      <c r="D26" t="s">
        <v>37</v>
      </c>
      <c r="H26" s="21">
        <v>11</v>
      </c>
      <c r="I26" s="23">
        <f t="shared" si="1"/>
        <v>-1.9837993883273606E-08</v>
      </c>
      <c r="J26" s="23">
        <f t="shared" si="2"/>
        <v>4.170148099912054E-09</v>
      </c>
      <c r="K26" s="23">
        <f t="shared" si="3"/>
        <v>0</v>
      </c>
      <c r="L26" s="23">
        <f t="shared" si="4"/>
        <v>0</v>
      </c>
      <c r="M26" s="23">
        <f t="shared" si="5"/>
        <v>1.9837993883273556E-08</v>
      </c>
      <c r="N26" s="23">
        <f t="shared" si="6"/>
        <v>5.58025305651133E-23</v>
      </c>
      <c r="O26" s="23">
        <f t="shared" si="7"/>
        <v>0</v>
      </c>
      <c r="P26" s="24">
        <f t="shared" si="8"/>
        <v>0</v>
      </c>
    </row>
    <row r="27" spans="1:16" ht="12.75">
      <c r="A27" s="21">
        <v>12</v>
      </c>
      <c r="B27" s="23">
        <f t="shared" si="9"/>
        <v>-1.197212107168291E-22</v>
      </c>
      <c r="C27" s="24">
        <f t="shared" si="0"/>
        <v>0</v>
      </c>
      <c r="D27" t="s">
        <v>38</v>
      </c>
      <c r="H27" s="21">
        <v>12</v>
      </c>
      <c r="I27" s="23">
        <f t="shared" si="1"/>
        <v>0</v>
      </c>
      <c r="J27" s="23">
        <f t="shared" si="2"/>
        <v>-1.197212107168291E-22</v>
      </c>
      <c r="K27" s="23">
        <f t="shared" si="3"/>
        <v>0</v>
      </c>
      <c r="L27" s="23">
        <f t="shared" si="4"/>
        <v>0</v>
      </c>
      <c r="M27" s="23">
        <f t="shared" si="5"/>
        <v>0</v>
      </c>
      <c r="N27" s="23">
        <f t="shared" si="6"/>
        <v>0</v>
      </c>
      <c r="O27" s="23">
        <f t="shared" si="7"/>
        <v>0</v>
      </c>
      <c r="P27" s="24">
        <f t="shared" si="8"/>
        <v>0</v>
      </c>
    </row>
    <row r="28" spans="1:16" ht="12.75">
      <c r="A28" s="21">
        <v>13</v>
      </c>
      <c r="B28" s="23">
        <f t="shared" si="9"/>
        <v>2.3366499147802234E-09</v>
      </c>
      <c r="C28" s="24">
        <f t="shared" si="0"/>
        <v>-1.5429550798102088E-09</v>
      </c>
      <c r="D28" t="s">
        <v>39</v>
      </c>
      <c r="H28" s="21">
        <v>13</v>
      </c>
      <c r="I28" s="23">
        <f t="shared" si="1"/>
        <v>-1.542955079810168E-09</v>
      </c>
      <c r="J28" s="23">
        <f t="shared" si="2"/>
        <v>3.8796049945903915E-09</v>
      </c>
      <c r="K28" s="23">
        <f t="shared" si="3"/>
        <v>0</v>
      </c>
      <c r="L28" s="23">
        <f t="shared" si="4"/>
        <v>0</v>
      </c>
      <c r="M28" s="23">
        <f t="shared" si="5"/>
        <v>-1.5429550798101664E-09</v>
      </c>
      <c r="N28" s="23">
        <f t="shared" si="6"/>
        <v>-4.230082538587976E-23</v>
      </c>
      <c r="O28" s="23">
        <f t="shared" si="7"/>
        <v>0</v>
      </c>
      <c r="P28" s="24">
        <f t="shared" si="8"/>
        <v>0</v>
      </c>
    </row>
    <row r="29" spans="1:16" ht="12.75">
      <c r="A29" s="21">
        <v>14</v>
      </c>
      <c r="B29" s="23">
        <f t="shared" si="9"/>
        <v>4.1842836E-08</v>
      </c>
      <c r="C29" s="24">
        <f t="shared" si="0"/>
        <v>1.3157233063991468E-22</v>
      </c>
      <c r="D29" t="s">
        <v>40</v>
      </c>
      <c r="H29" s="21">
        <v>14</v>
      </c>
      <c r="I29" s="23">
        <f t="shared" si="1"/>
        <v>0</v>
      </c>
      <c r="J29" s="23">
        <f t="shared" si="2"/>
        <v>4.1842836E-08</v>
      </c>
      <c r="K29" s="23">
        <f t="shared" si="3"/>
        <v>0</v>
      </c>
      <c r="L29" s="23">
        <f t="shared" si="4"/>
        <v>0</v>
      </c>
      <c r="M29" s="23">
        <f t="shared" si="5"/>
        <v>0</v>
      </c>
      <c r="N29" s="23">
        <f t="shared" si="6"/>
        <v>1.3157233063991468E-22</v>
      </c>
      <c r="O29" s="23">
        <f t="shared" si="7"/>
        <v>0</v>
      </c>
      <c r="P29" s="24">
        <f t="shared" si="8"/>
        <v>0</v>
      </c>
    </row>
    <row r="30" spans="1:16" ht="12.75">
      <c r="A30" s="21">
        <v>15</v>
      </c>
      <c r="B30" s="23">
        <f t="shared" si="9"/>
        <v>3.264674249236179E-09</v>
      </c>
      <c r="C30" s="24">
        <f t="shared" si="0"/>
        <v>-4.213212034257134E-09</v>
      </c>
      <c r="D30" t="s">
        <v>41</v>
      </c>
      <c r="H30" s="21">
        <v>15</v>
      </c>
      <c r="I30" s="23">
        <f t="shared" si="1"/>
        <v>4.2132120342571565E-09</v>
      </c>
      <c r="J30" s="23">
        <f t="shared" si="2"/>
        <v>-9.485377850209776E-10</v>
      </c>
      <c r="K30" s="23">
        <f t="shared" si="3"/>
        <v>0</v>
      </c>
      <c r="L30" s="23">
        <f t="shared" si="4"/>
        <v>0</v>
      </c>
      <c r="M30" s="23">
        <f t="shared" si="5"/>
        <v>-4.213212034257145E-09</v>
      </c>
      <c r="N30" s="23">
        <f t="shared" si="6"/>
        <v>1.0812375571701144E-23</v>
      </c>
      <c r="O30" s="23">
        <f t="shared" si="7"/>
        <v>0</v>
      </c>
      <c r="P30" s="24">
        <f t="shared" si="8"/>
        <v>0</v>
      </c>
    </row>
    <row r="31" spans="1:16" ht="12.75">
      <c r="A31" s="22">
        <v>16</v>
      </c>
      <c r="B31" s="23">
        <f t="shared" si="9"/>
        <v>-1.0738444633506819E-23</v>
      </c>
      <c r="C31" s="24">
        <f t="shared" si="0"/>
        <v>0</v>
      </c>
      <c r="D31" t="s">
        <v>42</v>
      </c>
      <c r="H31" s="22">
        <v>16</v>
      </c>
      <c r="I31" s="23">
        <f t="shared" si="1"/>
        <v>0</v>
      </c>
      <c r="J31" s="23">
        <f t="shared" si="2"/>
        <v>-1.0738444633506819E-23</v>
      </c>
      <c r="K31" s="23">
        <f t="shared" si="3"/>
        <v>0</v>
      </c>
      <c r="L31" s="23">
        <f t="shared" si="4"/>
        <v>0</v>
      </c>
      <c r="M31" s="23">
        <f t="shared" si="5"/>
        <v>0</v>
      </c>
      <c r="N31" s="23">
        <f t="shared" si="6"/>
        <v>0</v>
      </c>
      <c r="O31" s="23">
        <f t="shared" si="7"/>
        <v>0</v>
      </c>
      <c r="P31" s="24">
        <f t="shared" si="8"/>
        <v>0</v>
      </c>
    </row>
    <row r="34" spans="8:13" ht="15">
      <c r="H34" s="33" t="s">
        <v>26</v>
      </c>
      <c r="I34" s="34"/>
      <c r="J34" s="34"/>
      <c r="K34" s="34"/>
      <c r="L34" s="35"/>
      <c r="M34" s="36"/>
    </row>
    <row r="35" spans="1:13" ht="15.75" thickBot="1">
      <c r="A35" s="17" t="s">
        <v>46</v>
      </c>
      <c r="H35" s="37" t="s">
        <v>0</v>
      </c>
      <c r="I35" s="37" t="s">
        <v>4</v>
      </c>
      <c r="J35" s="37" t="s">
        <v>1</v>
      </c>
      <c r="K35" s="37" t="s">
        <v>2</v>
      </c>
      <c r="L35" s="37" t="s">
        <v>3</v>
      </c>
      <c r="M35" s="36"/>
    </row>
    <row r="36" spans="1:12" ht="12.75">
      <c r="A36" s="17" t="s">
        <v>47</v>
      </c>
      <c r="B36" s="1">
        <f>-R0*C16</f>
        <v>4.3864008697460455E-05</v>
      </c>
      <c r="H36" s="2">
        <v>1</v>
      </c>
      <c r="I36" s="3">
        <v>0.199</v>
      </c>
      <c r="J36" s="3">
        <v>-0.425</v>
      </c>
      <c r="K36" s="3">
        <v>0.0746</v>
      </c>
      <c r="L36" s="4">
        <v>0.176</v>
      </c>
    </row>
    <row r="37" spans="1:12" ht="12.75">
      <c r="A37" s="17" t="s">
        <v>48</v>
      </c>
      <c r="B37" s="1">
        <f>-R0*B16</f>
        <v>1.844148698180814E-05</v>
      </c>
      <c r="H37" s="5">
        <v>2</v>
      </c>
      <c r="I37" s="6">
        <v>0.25</v>
      </c>
      <c r="J37" s="6">
        <v>-0.516</v>
      </c>
      <c r="K37" s="6">
        <v>0.214</v>
      </c>
      <c r="L37" s="7">
        <v>0.5</v>
      </c>
    </row>
    <row r="38" spans="8:12" ht="12.75">
      <c r="H38" s="5">
        <v>3</v>
      </c>
      <c r="I38" s="6">
        <v>0.157</v>
      </c>
      <c r="J38" s="6">
        <v>-0.288</v>
      </c>
      <c r="K38" s="6">
        <v>0.288</v>
      </c>
      <c r="L38" s="7">
        <v>0.66</v>
      </c>
    </row>
    <row r="39" spans="8:12" ht="12.75">
      <c r="H39" s="5">
        <v>4</v>
      </c>
      <c r="I39" s="6">
        <v>0</v>
      </c>
      <c r="J39" s="6">
        <v>0.0676</v>
      </c>
      <c r="K39" s="6">
        <v>0.213</v>
      </c>
      <c r="L39" s="7">
        <v>0.5</v>
      </c>
    </row>
    <row r="40" spans="8:12" ht="12.75">
      <c r="H40" s="5">
        <v>5</v>
      </c>
      <c r="I40" s="6">
        <v>-0.0205</v>
      </c>
      <c r="J40" s="6">
        <v>0.108</v>
      </c>
      <c r="K40" s="6">
        <v>0.108</v>
      </c>
      <c r="L40" s="7">
        <v>0.191</v>
      </c>
    </row>
    <row r="41" spans="8:12" ht="12.75">
      <c r="H41" s="5">
        <v>6</v>
      </c>
      <c r="I41" s="6">
        <v>0</v>
      </c>
      <c r="J41" s="6">
        <v>0.0445</v>
      </c>
      <c r="K41" s="6">
        <v>0.0287</v>
      </c>
      <c r="L41" s="7">
        <v>0</v>
      </c>
    </row>
    <row r="42" spans="8:12" ht="12.75">
      <c r="H42" s="5">
        <v>7</v>
      </c>
      <c r="I42" s="6">
        <v>-0.0161</v>
      </c>
      <c r="J42" s="6">
        <v>-0.0104</v>
      </c>
      <c r="K42" s="6">
        <v>0.0104</v>
      </c>
      <c r="L42" s="7">
        <v>-0.0306</v>
      </c>
    </row>
    <row r="43" spans="8:12" ht="12.75">
      <c r="H43" s="5">
        <v>8</v>
      </c>
      <c r="I43" s="6">
        <v>0</v>
      </c>
      <c r="J43" s="6">
        <v>0.0128</v>
      </c>
      <c r="K43" s="6">
        <v>0.0156</v>
      </c>
      <c r="L43" s="7">
        <v>0</v>
      </c>
    </row>
    <row r="44" spans="8:12" ht="12.75">
      <c r="H44" s="5">
        <v>9</v>
      </c>
      <c r="I44" s="6">
        <v>-0.0019</v>
      </c>
      <c r="J44" s="6">
        <v>0.0125</v>
      </c>
      <c r="K44" s="6">
        <v>0.0125</v>
      </c>
      <c r="L44" s="7">
        <v>0.00753</v>
      </c>
    </row>
    <row r="45" spans="8:12" ht="12.75">
      <c r="H45" s="5">
        <v>10</v>
      </c>
      <c r="I45" s="6">
        <v>0</v>
      </c>
      <c r="J45" s="6">
        <v>0.00637</v>
      </c>
      <c r="K45" s="6">
        <v>0.00581</v>
      </c>
      <c r="L45" s="7">
        <v>0</v>
      </c>
    </row>
    <row r="46" spans="8:12" ht="12.75">
      <c r="H46" s="5">
        <v>11</v>
      </c>
      <c r="I46" s="6">
        <v>0.00315</v>
      </c>
      <c r="J46" s="6">
        <v>-0.00244</v>
      </c>
      <c r="K46" s="6">
        <v>0.00244</v>
      </c>
      <c r="L46" s="7">
        <v>-0.00362</v>
      </c>
    </row>
    <row r="47" spans="8:12" ht="12.75">
      <c r="H47" s="5">
        <v>12</v>
      </c>
      <c r="I47" s="6">
        <v>0</v>
      </c>
      <c r="J47" s="6">
        <v>0.00266</v>
      </c>
      <c r="K47" s="6">
        <v>0.00279</v>
      </c>
      <c r="L47" s="7">
        <v>0</v>
      </c>
    </row>
    <row r="48" spans="8:12" ht="12.75">
      <c r="H48" s="5">
        <v>13</v>
      </c>
      <c r="I48" s="6">
        <v>-0.000245</v>
      </c>
      <c r="J48" s="6">
        <v>0.00227</v>
      </c>
      <c r="K48" s="6">
        <v>0.00227</v>
      </c>
      <c r="L48" s="7">
        <v>0.000928</v>
      </c>
    </row>
    <row r="49" spans="8:12" ht="12.75">
      <c r="H49" s="5">
        <v>14</v>
      </c>
      <c r="I49" s="6">
        <v>0</v>
      </c>
      <c r="J49" s="6">
        <v>0.00126</v>
      </c>
      <c r="K49" s="6">
        <v>0.00123</v>
      </c>
      <c r="L49" s="7">
        <v>0</v>
      </c>
    </row>
    <row r="50" spans="8:12" ht="12.75">
      <c r="H50" s="5">
        <v>15</v>
      </c>
      <c r="I50" s="6">
        <v>0.000669</v>
      </c>
      <c r="J50" s="6">
        <v>-0.000555</v>
      </c>
      <c r="K50" s="6">
        <v>0.000555</v>
      </c>
      <c r="L50" s="7">
        <v>-0.000666</v>
      </c>
    </row>
    <row r="51" spans="8:12" ht="13.5" thickBot="1">
      <c r="H51" s="8">
        <v>16</v>
      </c>
      <c r="I51" s="9">
        <v>0</v>
      </c>
      <c r="J51" s="9">
        <v>0.000576</v>
      </c>
      <c r="K51" s="9">
        <v>0.000582</v>
      </c>
      <c r="L51" s="10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9.140625" defaultRowHeight="12.75"/>
  <sheetData>
    <row r="1" spans="1:5" ht="12.75">
      <c r="A1" s="2">
        <v>1</v>
      </c>
      <c r="B1" s="3">
        <v>0.199</v>
      </c>
      <c r="C1" s="3">
        <v>-0.425</v>
      </c>
      <c r="D1" s="3">
        <v>0.0746</v>
      </c>
      <c r="E1" s="4">
        <v>0.176</v>
      </c>
    </row>
    <row r="2" spans="1:5" ht="12.75">
      <c r="A2" s="5">
        <v>2</v>
      </c>
      <c r="B2" s="6">
        <v>0.25</v>
      </c>
      <c r="C2" s="6">
        <v>-0.516</v>
      </c>
      <c r="D2" s="6">
        <v>0.214</v>
      </c>
      <c r="E2" s="7">
        <v>0.5</v>
      </c>
    </row>
    <row r="3" spans="1:5" ht="12.75">
      <c r="A3" s="5">
        <v>3</v>
      </c>
      <c r="B3" s="6">
        <v>0.157</v>
      </c>
      <c r="C3" s="6">
        <v>-0.288</v>
      </c>
      <c r="D3" s="6">
        <v>0.288</v>
      </c>
      <c r="E3" s="7">
        <v>0.66</v>
      </c>
    </row>
    <row r="4" spans="1:5" ht="12.75">
      <c r="A4" s="5">
        <v>4</v>
      </c>
      <c r="B4" s="6">
        <v>0</v>
      </c>
      <c r="C4" s="6">
        <v>0.0676</v>
      </c>
      <c r="D4" s="6">
        <v>0.213</v>
      </c>
      <c r="E4" s="7">
        <v>0.5</v>
      </c>
    </row>
    <row r="5" spans="1:5" ht="12.75">
      <c r="A5" s="5">
        <v>5</v>
      </c>
      <c r="B5" s="6">
        <v>-0.0205</v>
      </c>
      <c r="C5" s="6">
        <v>0.108</v>
      </c>
      <c r="D5" s="6">
        <v>0.108</v>
      </c>
      <c r="E5" s="7">
        <v>0.191</v>
      </c>
    </row>
    <row r="6" spans="1:5" ht="12.75">
      <c r="A6" s="5">
        <v>6</v>
      </c>
      <c r="B6" s="6">
        <v>0</v>
      </c>
      <c r="C6" s="6">
        <v>0.0445</v>
      </c>
      <c r="D6" s="6">
        <v>0.0287</v>
      </c>
      <c r="E6" s="7">
        <v>0</v>
      </c>
    </row>
    <row r="7" spans="1:5" ht="12.75">
      <c r="A7" s="5">
        <v>7</v>
      </c>
      <c r="B7" s="6">
        <v>-0.0161</v>
      </c>
      <c r="C7" s="6">
        <v>-0.0104</v>
      </c>
      <c r="D7" s="6">
        <v>0.0104</v>
      </c>
      <c r="E7" s="7">
        <v>-0.0306</v>
      </c>
    </row>
    <row r="8" spans="1:5" ht="12.75">
      <c r="A8" s="5">
        <v>8</v>
      </c>
      <c r="B8" s="6">
        <v>0</v>
      </c>
      <c r="C8" s="6">
        <v>0.0128</v>
      </c>
      <c r="D8" s="6">
        <v>0.0156</v>
      </c>
      <c r="E8" s="7">
        <v>0</v>
      </c>
    </row>
    <row r="9" spans="1:5" ht="12.75">
      <c r="A9" s="5">
        <v>9</v>
      </c>
      <c r="B9" s="6">
        <v>-0.0019</v>
      </c>
      <c r="C9" s="6">
        <v>0.0125</v>
      </c>
      <c r="D9" s="6">
        <v>0.0125</v>
      </c>
      <c r="E9" s="7">
        <v>0.00753</v>
      </c>
    </row>
    <row r="10" spans="1:5" ht="12.75">
      <c r="A10" s="5">
        <v>10</v>
      </c>
      <c r="B10" s="6">
        <v>0</v>
      </c>
      <c r="C10" s="6">
        <v>0.00637</v>
      </c>
      <c r="D10" s="6">
        <v>0.00581</v>
      </c>
      <c r="E10" s="7">
        <v>0</v>
      </c>
    </row>
    <row r="11" spans="1:5" ht="12.75">
      <c r="A11" s="5">
        <v>11</v>
      </c>
      <c r="B11" s="6">
        <v>0.00315</v>
      </c>
      <c r="C11" s="6">
        <v>-0.00244</v>
      </c>
      <c r="D11" s="6">
        <v>0.00244</v>
      </c>
      <c r="E11" s="7">
        <v>-0.00362</v>
      </c>
    </row>
    <row r="12" spans="1:5" ht="12.75">
      <c r="A12" s="5">
        <v>12</v>
      </c>
      <c r="B12" s="6">
        <v>0</v>
      </c>
      <c r="C12" s="6">
        <v>0.00266</v>
      </c>
      <c r="D12" s="6">
        <v>0.00279</v>
      </c>
      <c r="E12" s="7">
        <v>0</v>
      </c>
    </row>
    <row r="13" spans="1:5" ht="12.75">
      <c r="A13" s="5">
        <v>13</v>
      </c>
      <c r="B13" s="6">
        <v>-0.000245</v>
      </c>
      <c r="C13" s="6">
        <v>0.00227</v>
      </c>
      <c r="D13" s="6">
        <v>0.00227</v>
      </c>
      <c r="E13" s="7">
        <v>0.000928</v>
      </c>
    </row>
    <row r="14" spans="1:5" ht="12.75">
      <c r="A14" s="5">
        <v>14</v>
      </c>
      <c r="B14" s="6">
        <v>0</v>
      </c>
      <c r="C14" s="6">
        <v>0.00126</v>
      </c>
      <c r="D14" s="6">
        <v>0.00123</v>
      </c>
      <c r="E14" s="7">
        <v>0</v>
      </c>
    </row>
    <row r="15" spans="1:5" ht="12.75">
      <c r="A15" s="5">
        <v>15</v>
      </c>
      <c r="B15" s="6">
        <v>0.000669</v>
      </c>
      <c r="C15" s="6">
        <v>-0.000555</v>
      </c>
      <c r="D15" s="6">
        <v>0.000555</v>
      </c>
      <c r="E15" s="7">
        <v>-0.000666</v>
      </c>
    </row>
    <row r="16" spans="1:5" ht="13.5" thickBot="1">
      <c r="A16" s="8">
        <v>16</v>
      </c>
      <c r="B16" s="9">
        <v>0</v>
      </c>
      <c r="C16" s="9">
        <v>0.000576</v>
      </c>
      <c r="D16" s="9">
        <v>0.000582</v>
      </c>
      <c r="E16" s="10">
        <v>0</v>
      </c>
    </row>
    <row r="18" spans="1:5" ht="12.75">
      <c r="A18" s="12" t="s">
        <v>0</v>
      </c>
      <c r="B18" s="12" t="s">
        <v>4</v>
      </c>
      <c r="C18" s="12" t="s">
        <v>1</v>
      </c>
      <c r="D18" s="12" t="s">
        <v>2</v>
      </c>
      <c r="E18" s="12" t="s">
        <v>3</v>
      </c>
    </row>
    <row r="20" spans="1:6" ht="12.75">
      <c r="A20" s="15" t="s">
        <v>26</v>
      </c>
      <c r="B20" s="13"/>
      <c r="C20" s="13"/>
      <c r="D20" s="13"/>
      <c r="E20" s="14"/>
      <c r="F2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11.8515625" style="0" customWidth="1"/>
    <col min="4" max="4" width="11.00390625" style="0" customWidth="1"/>
    <col min="5" max="5" width="13.140625" style="0" bestFit="1" customWidth="1"/>
    <col min="13" max="13" width="11.00390625" style="0" customWidth="1"/>
    <col min="14" max="15" width="10.8515625" style="0" customWidth="1"/>
    <col min="16" max="16" width="11.28125" style="0" customWidth="1"/>
  </cols>
  <sheetData>
    <row r="1" spans="1:4" ht="12.75">
      <c r="A1" s="16" t="s">
        <v>30</v>
      </c>
      <c r="B1" s="16"/>
      <c r="C1" s="16"/>
      <c r="D1" s="11"/>
    </row>
    <row r="2" spans="1:4" ht="12.75">
      <c r="A2">
        <v>3</v>
      </c>
      <c r="B2" s="17" t="s">
        <v>43</v>
      </c>
      <c r="C2">
        <f>N*2</f>
        <v>6</v>
      </c>
      <c r="D2" s="17" t="s">
        <v>50</v>
      </c>
    </row>
    <row r="3" spans="1:2" ht="12.75">
      <c r="A3" s="17">
        <v>30</v>
      </c>
      <c r="B3" t="s">
        <v>9</v>
      </c>
    </row>
    <row r="4" spans="1:2" ht="12.75">
      <c r="A4" s="17">
        <v>19</v>
      </c>
      <c r="B4" t="s">
        <v>10</v>
      </c>
    </row>
    <row r="6" spans="1:6" ht="12.75">
      <c r="A6" s="16" t="s">
        <v>16</v>
      </c>
      <c r="B6" s="16"/>
      <c r="C6" s="16"/>
      <c r="D6" s="16"/>
      <c r="E6" s="16"/>
      <c r="F6" s="11"/>
    </row>
    <row r="7" spans="1:6" ht="12.75">
      <c r="A7" s="18" t="s">
        <v>5</v>
      </c>
      <c r="B7" s="19" t="s">
        <v>6</v>
      </c>
      <c r="C7" s="19" t="s">
        <v>7</v>
      </c>
      <c r="D7" s="20" t="s">
        <v>8</v>
      </c>
      <c r="E7" s="20" t="s">
        <v>28</v>
      </c>
      <c r="F7" s="20" t="s">
        <v>29</v>
      </c>
    </row>
    <row r="8" spans="1:14" ht="12.75">
      <c r="A8" s="38">
        <v>0</v>
      </c>
      <c r="B8" s="39">
        <v>0</v>
      </c>
      <c r="C8" s="39">
        <v>0</v>
      </c>
      <c r="D8" s="40">
        <v>0</v>
      </c>
      <c r="E8" s="40">
        <v>0.027777777777777776</v>
      </c>
      <c r="F8" s="40">
        <v>0</v>
      </c>
      <c r="G8" t="s">
        <v>12</v>
      </c>
      <c r="J8" s="25"/>
      <c r="K8" s="25"/>
      <c r="L8" s="25"/>
      <c r="M8" s="25"/>
      <c r="N8" s="25"/>
    </row>
    <row r="9" spans="1:7" ht="12.75">
      <c r="A9" s="41">
        <v>0</v>
      </c>
      <c r="B9" s="42">
        <v>0</v>
      </c>
      <c r="C9" s="42">
        <v>0</v>
      </c>
      <c r="D9" s="43">
        <v>0</v>
      </c>
      <c r="E9" s="43">
        <v>0</v>
      </c>
      <c r="F9" s="43">
        <v>0</v>
      </c>
      <c r="G9" t="s">
        <v>13</v>
      </c>
    </row>
    <row r="10" spans="1:7" ht="12.75">
      <c r="A10" s="38">
        <v>0</v>
      </c>
      <c r="B10" s="39">
        <v>0</v>
      </c>
      <c r="C10" s="39">
        <v>0</v>
      </c>
      <c r="D10" s="40">
        <v>0</v>
      </c>
      <c r="E10" s="40">
        <v>0</v>
      </c>
      <c r="F10" s="40">
        <v>0</v>
      </c>
      <c r="G10" t="s">
        <v>14</v>
      </c>
    </row>
    <row r="11" spans="1:7" ht="12.75">
      <c r="A11" s="44">
        <v>0</v>
      </c>
      <c r="B11" s="45">
        <v>0</v>
      </c>
      <c r="C11" s="45">
        <v>0</v>
      </c>
      <c r="D11" s="46">
        <v>0</v>
      </c>
      <c r="E11" s="46">
        <v>0</v>
      </c>
      <c r="F11" s="46">
        <v>0</v>
      </c>
      <c r="G11" t="s">
        <v>15</v>
      </c>
    </row>
    <row r="13" spans="8:13" ht="15">
      <c r="H13" s="36" t="s">
        <v>25</v>
      </c>
      <c r="I13" s="36"/>
      <c r="J13" s="36"/>
      <c r="K13" s="36"/>
      <c r="L13" s="36"/>
      <c r="M13" s="36"/>
    </row>
    <row r="14" spans="1:16" ht="12.75">
      <c r="A14" s="16" t="s">
        <v>23</v>
      </c>
      <c r="B14" s="11"/>
      <c r="C14" s="11"/>
      <c r="I14" s="26" t="s">
        <v>24</v>
      </c>
      <c r="J14" s="26" t="s">
        <v>1</v>
      </c>
      <c r="K14" s="26" t="s">
        <v>2</v>
      </c>
      <c r="L14" s="26" t="s">
        <v>3</v>
      </c>
      <c r="M14" s="27" t="s">
        <v>24</v>
      </c>
      <c r="N14" s="27" t="s">
        <v>1</v>
      </c>
      <c r="O14" s="27" t="s">
        <v>2</v>
      </c>
      <c r="P14" s="27" t="s">
        <v>3</v>
      </c>
    </row>
    <row r="15" spans="1:16" ht="12.75">
      <c r="A15" s="18" t="s">
        <v>0</v>
      </c>
      <c r="B15" s="19" t="s">
        <v>17</v>
      </c>
      <c r="C15" s="20" t="s">
        <v>18</v>
      </c>
      <c r="H15" s="18" t="s">
        <v>0</v>
      </c>
      <c r="I15" s="28" t="s">
        <v>17</v>
      </c>
      <c r="J15" s="28" t="s">
        <v>17</v>
      </c>
      <c r="K15" s="28" t="s">
        <v>17</v>
      </c>
      <c r="L15" s="28" t="s">
        <v>17</v>
      </c>
      <c r="M15" s="29" t="s">
        <v>18</v>
      </c>
      <c r="N15" s="29" t="s">
        <v>18</v>
      </c>
      <c r="O15" s="29" t="s">
        <v>18</v>
      </c>
      <c r="P15" s="30" t="s">
        <v>18</v>
      </c>
    </row>
    <row r="16" spans="1:17" ht="12.75">
      <c r="A16" s="21">
        <v>1</v>
      </c>
      <c r="B16" s="23">
        <f>SUM(I16:L16)</f>
        <v>-0.004293859649122807</v>
      </c>
      <c r="C16" s="24">
        <f aca="true" t="shared" si="0" ref="C16:C31">SUM(M16:P16)</f>
        <v>-7.890923272075915E-19</v>
      </c>
      <c r="D16" t="s">
        <v>20</v>
      </c>
      <c r="H16" s="21">
        <v>1</v>
      </c>
      <c r="I16" s="23">
        <f>I36*(R0/A0)^(H16-2)*(erri1*SIN(H16*PI()/$C$2)+erri2*SIN(H16*3*PI()/$C$2)+erri3*SIN(H16*5*PI()/$C$2)+erri4*SIN(H16*7*PI()/$C$2)+erri5*SIN(H16*9*PI()/$C$2)+erri6*SIN(H16*11*PI()/$C$2))</f>
        <v>-0.004293859649122807</v>
      </c>
      <c r="J16" s="23">
        <f>J36*(R0/A0)^(H16-2)*(errrad1*SIN(H16*PI()/$C$2)+errrad2*SIN(H16*3*PI()/$C$2)+errrad3*SIN(H16*5*PI()/$C$2)+errrad4*SIN(H16*7*PI()/$C$2)+errrad5*SIN(H16*9*PI()/$C$2)+errrad6*SIN(H16*11*PI()/$C$2))</f>
        <v>0</v>
      </c>
      <c r="K16" s="23">
        <f>K36*(R0/A0)^(H16-2)*(erraz1*COS(H16*PI()/$C$2)+erraz2*COS(H16*3*PI()/$C$2)+erraz3*COS(H16*5*PI()/$C$2)+erraz4*COS(H16*7*PI()/$C$2)+erraz5*COS(H16*9*PI()/$C$2)+erraz6*COS(H16*11*PI()/$C$2))</f>
        <v>0</v>
      </c>
      <c r="L16" s="23">
        <f>L36*(R0/A0)^(H16-2)*(errrot1*COS(H16*PI()/$C$2)+errrot2*COS(H16*3*PI()/$C$2)+errrot3*COS(H16*5*PI()/$C$2)+errrot4*COS(H16*7*PI()/$C$2)+errrot5*COS(H16*9*PI()/$C$2)+errrot6*COS(H16*11*PI()/$C$2))</f>
        <v>0</v>
      </c>
      <c r="M16" s="23">
        <f>I36*(R0/A0)^(H16-2)*(erri1*COS(H16*PI()/$C$2)+erri2*COS(H16*3*PI()/$C$2)+erri3*COS(H16*5*PI()/$C$2)+erri4*COS(H16*7*PI()/$C$2)+erri5*COS(H16*9*PI()/$C$2)+erri6*COS(H16*11*PI()/$C$2))</f>
        <v>-7.890923272075915E-19</v>
      </c>
      <c r="N16" s="23">
        <f>J36*(R0/A0)^(H16-2)*(errrad1*COS(H16*PI()/$C$2)+errrad2*COS(H16*3*PI()/$C$2)+errrad3*COS(H16*5*PI()/$C$2)+errrad4*COS(H16*7*PI()/$C$2)+errrad5*COS(H16*9*PI()/2*N)+errrad6*COS(H16*11*PI()/$C$2))</f>
        <v>0</v>
      </c>
      <c r="O16" s="23">
        <f>-K36*(R0/A0)^(H16-2)*(erraz1*SIN(H16*PI()/$C$2)+erraz2*SIN(H16*3*PI()/$C$2)+erraz3*SIN(H16*5*PI()/$C$2)+erraz4*SIN(H16*7*PI()/$C$2)+erraz5*SIN(H16*9*PI()/$C$2)+erraz6*SIN(H16*11*PI()/$C$2))</f>
        <v>0</v>
      </c>
      <c r="P16" s="24">
        <f>-L36*(R0/A0)^(H16-2)*(errrot1*SIN(H16*PI()/$C$2)+errrot2*SIN(H16*3*PI()/$C$2)+errrot3*SIN(H16*5*PI()/$C$2)+errrot4*SIN(H16*7*PI()/$C$2)+errrot5*SIN(H16*9*PI()/$C$2)+errrot6*SIN(H16*11*PI()/$C$2))</f>
        <v>0</v>
      </c>
      <c r="Q16" s="1"/>
    </row>
    <row r="17" spans="1:16" ht="12.75">
      <c r="A17" s="21">
        <v>2</v>
      </c>
      <c r="B17" s="23">
        <f aca="true" t="shared" si="1" ref="B17:B31">SUM(I17:L17)</f>
        <v>1.5926929913812058E-18</v>
      </c>
      <c r="C17" s="24">
        <f t="shared" si="0"/>
        <v>-0.004333333333333333</v>
      </c>
      <c r="D17" s="31" t="s">
        <v>31</v>
      </c>
      <c r="E17" s="31"/>
      <c r="F17" s="31"/>
      <c r="H17" s="21">
        <v>2</v>
      </c>
      <c r="I17" s="23">
        <f>I37*(R0/A0)^(H17-2)*(erri1*SIN(H17*PI()/$C$2)+erri2*SIN(H17*3*PI()/$C$2)+erri3*SIN(H17*5*PI()/$C$2)+erri4*SIN(H17*7*PI()/$C$2)+erri5*SIN(H17*9*PI()/$C$2)+erri6*SIN(H17*11*PI()/$C$2))</f>
        <v>1.5926929913812058E-18</v>
      </c>
      <c r="J17" s="23">
        <f>J37*(R0/A0)^(H17-2)*(errrad1*SIN(H17*PI()/$C$2)+errrad2*SIN(H17*3*PI()/$C$2)+errrad3*SIN(H17*5*PI()/$C$2)+errrad4*SIN(H17*7*PI()/$C$2)+errrad5*SIN(H17*9*PI()/$C$2)+errrad6*SIN(H17*11*PI()/$C$2))</f>
        <v>0</v>
      </c>
      <c r="K17" s="23">
        <f>K37*(R0/A0)^(H17-2)*(erraz1*COS(H17*PI()/$C$2)+erraz2*COS(H17*3*PI()/$C$2)+erraz3*COS(H17*5*PI()/$C$2)+erraz4*COS(H17*7*PI()/$C$2)+erraz5*COS(H17*9*PI()/$C$2)+erraz6*COS(H17*11*PI()/$C$2))</f>
        <v>0</v>
      </c>
      <c r="L17" s="23">
        <f>L37*(R0/A0)^(H17-2)*(errrot1*COS(H17*PI()/$C$2)+errrot2*COS(H17*3*PI()/$C$2)+errrot3*COS(H17*5*PI()/$C$2)+errrot4*COS(H17*7*PI()/$C$2)+errrot5*COS(H17*9*PI()/$C$2)+errrot6*COS(H17*11*PI()/$C$2))</f>
        <v>0</v>
      </c>
      <c r="M17" s="23">
        <f>I37*(R0/A0)^(H17-2)*(erri1*COS(H17*PI()/$C$2)+erri2*COS(H17*3*PI()/$C$2)+erri3*COS(H17*5*PI()/$C$2)+erri4*COS(H17*7*PI()/$C$2)+erri5*COS(H17*9*PI()/$C$2)+erri6*COS(H17*11*PI()/$C$2))</f>
        <v>-0.004333333333333333</v>
      </c>
      <c r="N17" s="23">
        <f>J37*(R0/A0)^(H17-2)*(errrad1*COS(H17*PI()/$C$2)+errrad2*COS(H17*3*PI()/$C$2)+errrad3*COS(H17*5*PI()/$C$2)+errrad4*COS(H17*7*PI()/$C$2)+errrad5*COS(H17*9*PI()/2*N)+errrad6*COS(H17*11*PI()/$C$2))</f>
        <v>0</v>
      </c>
      <c r="O17" s="23">
        <f>-K37*(R0/A0)^(H17-2)*(erraz1*SIN(H17*PI()/$C$2)+erraz2*SIN(H17*3*PI()/$C$2)+erraz3*SIN(H17*5*PI()/$C$2)+erraz4*SIN(H17*7*PI()/$C$2)+erraz5*SIN(H17*9*PI()/$C$2)+erraz6*SIN(H17*11*PI()/$C$2))</f>
        <v>0</v>
      </c>
      <c r="P17" s="24">
        <f>-L37*(R0/A0)^(H17-2)*(errrot1*SIN(H17*PI()/$C$2)+errrot2*SIN(H17*3*PI()/$C$2)+errrot3*SIN(H17*5*PI()/$C$2)+errrot4*SIN(H17*7*PI()/$C$2)+errrot5*SIN(H17*9*PI()/$C$2)+errrot6*SIN(H17*11*PI()/$C$2))</f>
        <v>0</v>
      </c>
    </row>
    <row r="18" spans="1:16" ht="12.75">
      <c r="A18" s="21">
        <v>3</v>
      </c>
      <c r="B18" s="23">
        <f t="shared" si="1"/>
        <v>0.0029379629629629625</v>
      </c>
      <c r="C18" s="24">
        <f t="shared" si="0"/>
        <v>1.6197483530937712E-18</v>
      </c>
      <c r="D18" s="17" t="s">
        <v>32</v>
      </c>
      <c r="E18" s="17"/>
      <c r="F18" s="17"/>
      <c r="H18" s="21">
        <v>3</v>
      </c>
      <c r="I18" s="23">
        <f>I38*(R0/A0)^(H18-2)*(erri1*SIN(H18*PI()/$C$2)+erri2*SIN(H18*3*PI()/$C$2)+erri3*SIN(H18*5*PI()/$C$2)+erri4*SIN(H18*7*PI()/$C$2)+erri5*SIN(H18*9*PI()/$C$2)+erri6*SIN(H18*11*PI()/$C$2))</f>
        <v>0.0029379629629629625</v>
      </c>
      <c r="J18" s="23">
        <f>J38*(R0/A0)^(H18-2)*(errrad1*SIN(H18*PI()/$C$2)+errrad2*SIN(H18*3*PI()/$C$2)+errrad3*SIN(H18*5*PI()/$C$2)+errrad4*SIN(H18*7*PI()/$C$2)+errrad5*SIN(H18*9*PI()/$C$2)+errrad6*SIN(H18*11*PI()/$C$2))</f>
        <v>0</v>
      </c>
      <c r="K18" s="23">
        <f>K38*(R0/A0)^(H18-2)*(erraz1*COS(H18*PI()/$C$2)+erraz2*COS(H18*3*PI()/$C$2)+erraz3*COS(H18*5*PI()/$C$2)+erraz4*COS(H18*7*PI()/$C$2)+erraz5*COS(H18*9*PI()/$C$2)+erraz6*COS(H18*11*PI()/$C$2))</f>
        <v>0</v>
      </c>
      <c r="L18" s="23">
        <f>L38*(R0/A0)^(H18-2)*(errrot1*COS(H18*PI()/$C$2)+errrot2*COS(H18*3*PI()/$C$2)+errrot3*COS(H18*5*PI()/$C$2)+errrot4*COS(H18*7*PI()/$C$2)+errrot5*COS(H18*9*PI()/$C$2)+errrot6*COS(H18*11*PI()/$C$2))</f>
        <v>0</v>
      </c>
      <c r="M18" s="23">
        <f>I38*(R0/A0)^(H18-2)*(erri1*COS(H18*PI()/$C$2)+erri2*COS(H18*3*PI()/$C$2)+erri3*COS(H18*5*PI()/$C$2)+erri4*COS(H18*7*PI()/$C$2)+erri5*COS(H18*9*PI()/$C$2)+erri6*COS(H18*11*PI()/$C$2))</f>
        <v>1.6197483530937712E-18</v>
      </c>
      <c r="N18" s="23">
        <f>J38*(R0/A0)^(H18-2)*(errrad1*COS(H18*PI()/$C$2)+errrad2*COS(H18*3*PI()/$C$2)+errrad3*COS(H18*5*PI()/$C$2)+errrad4*COS(H18*7*PI()/$C$2)+errrad5*COS(H18*9*PI()/2*N)+errrad6*COS(H18*11*PI()/$C$2))</f>
        <v>0</v>
      </c>
      <c r="O18" s="23">
        <f>-K38*(R0/A0)^(H18-2)*(erraz1*SIN(H18*PI()/$C$2)+erraz2*SIN(H18*3*PI()/$C$2)+erraz3*SIN(H18*5*PI()/$C$2)+erraz4*SIN(H18*7*PI()/$C$2)+erraz5*SIN(H18*9*PI()/$C$2)+erraz6*SIN(H18*11*PI()/$C$2))</f>
        <v>0</v>
      </c>
      <c r="P18" s="24">
        <f>-L38*(R0/A0)^(H18-2)*(errrot1*SIN(H18*PI()/$C$2)+errrot2*SIN(H18*3*PI()/$C$2)+errrot3*SIN(H18*5*PI()/$C$2)+errrot4*SIN(H18*7*PI()/$C$2)+errrot5*SIN(H18*9*PI()/$C$2)+errrot6*SIN(H18*11*PI()/$C$2))</f>
        <v>0</v>
      </c>
    </row>
    <row r="19" spans="1:16" ht="12.75">
      <c r="A19" s="21">
        <v>4</v>
      </c>
      <c r="B19" s="23">
        <f t="shared" si="1"/>
        <v>-1.0893157919542142E-18</v>
      </c>
      <c r="C19" s="24">
        <f t="shared" si="0"/>
        <v>0.0014818827160493827</v>
      </c>
      <c r="D19" t="s">
        <v>22</v>
      </c>
      <c r="H19" s="21">
        <v>4</v>
      </c>
      <c r="I19" s="23">
        <f>I39*(R0/A0)^(H19-2)*(erri1*SIN(H19*PI()/$C$2)+erri2*SIN(H19*3*PI()/$C$2)+erri3*SIN(H19*5*PI()/$C$2)+erri4*SIN(H19*7*PI()/$C$2)+erri5*SIN(H19*9*PI()/$C$2)+erri6*SIN(H19*11*PI()/$C$2))</f>
        <v>-1.0893157919542142E-18</v>
      </c>
      <c r="J19" s="23">
        <f>J39*(R0/A0)^(H19-2)*(errrad1*SIN(H19*PI()/$C$2)+errrad2*SIN(H19*3*PI()/$C$2)+errrad3*SIN(H19*5*PI()/$C$2)+errrad4*SIN(H19*7*PI()/$C$2)+errrad5*SIN(H19*9*PI()/$C$2)+errrad6*SIN(H19*11*PI()/$C$2))</f>
        <v>0</v>
      </c>
      <c r="K19" s="23">
        <f>K39*(R0/A0)^(H19-2)*(erraz1*COS(H19*PI()/$C$2)+erraz2*COS(H19*3*PI()/$C$2)+erraz3*COS(H19*5*PI()/$C$2)+erraz4*COS(H19*7*PI()/$C$2)+erraz5*COS(H19*9*PI()/$C$2)+erraz6*COS(H19*11*PI()/$C$2))</f>
        <v>0</v>
      </c>
      <c r="L19" s="23">
        <f>L39*(R0/A0)^(H19-2)*(errrot1*COS(H19*PI()/$C$2)+errrot2*COS(H19*3*PI()/$C$2)+errrot3*COS(H19*5*PI()/$C$2)+errrot4*COS(H19*7*PI()/$C$2)+errrot5*COS(H19*9*PI()/$C$2)+errrot6*COS(H19*11*PI()/$C$2))</f>
        <v>0</v>
      </c>
      <c r="M19" s="23">
        <f>I39*(R0/A0)^(H19-2)*(erri1*COS(H19*PI()/$C$2)+erri2*COS(H19*3*PI()/$C$2)+erri3*COS(H19*5*PI()/$C$2)+erri4*COS(H19*7*PI()/$C$2)+erri5*COS(H19*9*PI()/$C$2)+erri6*COS(H19*11*PI()/$C$2))</f>
        <v>0.0014818827160493827</v>
      </c>
      <c r="N19" s="23">
        <f>J39*(R0/A0)^(H19-2)*(errrad1*COS(H19*PI()/$C$2)+errrad2*COS(H19*3*PI()/$C$2)+errrad3*COS(H19*5*PI()/$C$2)+errrad4*COS(H19*7*PI()/$C$2)+errrad5*COS(H19*9*PI()/2*N)+errrad6*COS(H19*11*PI()/$C$2))</f>
        <v>0</v>
      </c>
      <c r="O19" s="23">
        <f>-K39*(R0/A0)^(H19-2)*(erraz1*SIN(H19*PI()/$C$2)+erraz2*SIN(H19*3*PI()/$C$2)+erraz3*SIN(H19*5*PI()/$C$2)+erraz4*SIN(H19*7*PI()/$C$2)+erraz5*SIN(H19*9*PI()/$C$2)+erraz6*SIN(H19*11*PI()/$C$2))</f>
        <v>0</v>
      </c>
      <c r="P19" s="24">
        <f>-L39*(R0/A0)^(H19-2)*(errrot1*SIN(H19*PI()/$C$2)+errrot2*SIN(H19*3*PI()/$C$2)+errrot3*SIN(H19*5*PI()/$C$2)+errrot4*SIN(H19*7*PI()/$C$2)+errrot5*SIN(H19*9*PI()/$C$2)+errrot6*SIN(H19*11*PI()/$C$2))</f>
        <v>0</v>
      </c>
    </row>
    <row r="20" spans="1:16" ht="12.75">
      <c r="A20" s="21">
        <v>5</v>
      </c>
      <c r="B20" s="23">
        <f t="shared" si="1"/>
        <v>-0.0005003118312757202</v>
      </c>
      <c r="C20" s="24">
        <f t="shared" si="0"/>
        <v>4.2901514302452655E-19</v>
      </c>
      <c r="D20" s="31" t="s">
        <v>45</v>
      </c>
      <c r="E20" s="31"/>
      <c r="F20" s="31"/>
      <c r="H20" s="21">
        <v>5</v>
      </c>
      <c r="I20" s="23">
        <f>I40*(R0/A0)^(H20-2)*(erri1*SIN(H20*PI()/$C$2)+erri2*SIN(H20*3*PI()/$C$2)+erri3*SIN(H20*5*PI()/$C$2)+erri4*SIN(H20*7*PI()/$C$2)+erri5*SIN(H20*9*PI()/$C$2)+erri6*SIN(H20*11*PI()/$C$2))</f>
        <v>-0.0005003118312757202</v>
      </c>
      <c r="J20" s="23">
        <f>J40*(R0/A0)^(H20-2)*(errrad1*SIN(H20*PI()/$C$2)+errrad2*SIN(H20*3*PI()/$C$2)+errrad3*SIN(H20*5*PI()/$C$2)+errrad4*SIN(H20*7*PI()/$C$2)+errrad5*SIN(H20*9*PI()/$C$2)+errrad6*SIN(H20*11*PI()/$C$2))</f>
        <v>0</v>
      </c>
      <c r="K20" s="23">
        <f>K40*(R0/A0)^(H20-2)*(erraz1*COS(H20*PI()/$C$2)+erraz2*COS(H20*3*PI()/$C$2)+erraz3*COS(H20*5*PI()/$C$2)+erraz4*COS(H20*7*PI()/$C$2)+erraz5*COS(H20*9*PI()/$C$2)+erraz6*COS(H20*11*PI()/$C$2))</f>
        <v>0</v>
      </c>
      <c r="L20" s="23">
        <f>L40*(R0/A0)^(H20-2)*(errrot1*COS(H20*PI()/$C$2)+errrot2*COS(H20*3*PI()/$C$2)+errrot3*COS(H20*5*PI()/$C$2)+errrot4*COS(H20*7*PI()/$C$2)+errrot5*COS(H20*9*PI()/$C$2)+errrot6*COS(H20*11*PI()/$C$2))</f>
        <v>0</v>
      </c>
      <c r="M20" s="23">
        <f>I40*(R0/A0)^(H20-2)*(erri1*COS(H20*PI()/$C$2)+erri2*COS(H20*3*PI()/$C$2)+erri3*COS(H20*5*PI()/$C$2)+erri4*COS(H20*7*PI()/$C$2)+erri5*COS(H20*9*PI()/$C$2)+erri6*COS(H20*11*PI()/$C$2))</f>
        <v>4.2901514302452655E-19</v>
      </c>
      <c r="N20" s="23">
        <f>J40*(R0/A0)^(H20-2)*(errrad1*COS(H20*PI()/$C$2)+errrad2*COS(H20*3*PI()/$C$2)+errrad3*COS(H20*5*PI()/$C$2)+errrad4*COS(H20*7*PI()/$C$2)+errrad5*COS(H20*9*PI()/2*N)+errrad6*COS(H20*11*PI()/$C$2))</f>
        <v>0</v>
      </c>
      <c r="O20" s="23">
        <f>-K40*(R0/A0)^(H20-2)*(erraz1*SIN(H20*PI()/$C$2)+erraz2*SIN(H20*3*PI()/$C$2)+erraz3*SIN(H20*5*PI()/$C$2)+erraz4*SIN(H20*7*PI()/$C$2)+erraz5*SIN(H20*9*PI()/$C$2)+erraz6*SIN(H20*11*PI()/$C$2))</f>
        <v>0</v>
      </c>
      <c r="P20" s="24">
        <f>-L40*(R0/A0)^(H20-2)*(errrot1*SIN(H20*PI()/$C$2)+errrot2*SIN(H20*3*PI()/$C$2)+errrot3*SIN(H20*5*PI()/$C$2)+errrot4*SIN(H20*7*PI()/$C$2)+errrot5*SIN(H20*9*PI()/$C$2)+errrot6*SIN(H20*11*PI()/$C$2))</f>
        <v>0</v>
      </c>
    </row>
    <row r="21" spans="1:16" ht="12.75">
      <c r="A21" s="21">
        <v>6</v>
      </c>
      <c r="B21" s="23">
        <f t="shared" si="1"/>
        <v>0</v>
      </c>
      <c r="C21" s="24">
        <f t="shared" si="0"/>
        <v>0</v>
      </c>
      <c r="D21" s="31" t="s">
        <v>44</v>
      </c>
      <c r="E21" s="31"/>
      <c r="F21" s="31"/>
      <c r="H21" s="21">
        <v>6</v>
      </c>
      <c r="I21" s="23">
        <f>I41*(R0/A0)^(H21-2)*(erri1*SIN(H21*PI()/$C$2)+erri2*SIN(H21*3*PI()/$C$2)+erri3*SIN(H21*5*PI()/$C$2)+erri4*SIN(H21*7*PI()/$C$2)+erri5*SIN(H21*9*PI()/$C$2)+erri6*SIN(H21*11*PI()/$C$2))</f>
        <v>0</v>
      </c>
      <c r="J21" s="23">
        <f>J41*(R0/A0)^(H21-2)*(errrad1*SIN(H21*PI()/$C$2)+errrad2*SIN(H21*3*PI()/$C$2)+errrad3*SIN(H21*5*PI()/$C$2)+errrad4*SIN(H21*7*PI()/$C$2)+errrad5*SIN(H21*9*PI()/$C$2)+errrad6*SIN(H21*11*PI()/$C$2))</f>
        <v>0</v>
      </c>
      <c r="K21" s="23">
        <f>K41*(R0/A0)^(H21-2)*(erraz1*COS(H21*PI()/$C$2)+erraz2*COS(H21*3*PI()/$C$2)+erraz3*COS(H21*5*PI()/$C$2)+erraz4*COS(H21*7*PI()/$C$2)+erraz5*COS(H21*9*PI()/$C$2)+erraz6*COS(H21*11*PI()/$C$2))</f>
        <v>0</v>
      </c>
      <c r="L21" s="23">
        <f>L41*(R0/A0)^(H21-2)*(errrot1*COS(H21*PI()/$C$2)+errrot2*COS(H21*3*PI()/$C$2)+errrot3*COS(H21*5*PI()/$C$2)+errrot4*COS(H21*7*PI()/$C$2)+errrot5*COS(H21*9*PI()/$C$2)+errrot6*COS(H21*11*PI()/$C$2))</f>
        <v>0</v>
      </c>
      <c r="M21" s="23">
        <f>I41*(R0/A0)^(H21-2)*(erri1*COS(H21*PI()/$C$2)+erri2*COS(H21*3*PI()/$C$2)+erri3*COS(H21*5*PI()/$C$2)+erri4*COS(H21*7*PI()/$C$2)+erri5*COS(H21*9*PI()/$C$2)+erri6*COS(H21*11*PI()/$C$2))</f>
        <v>0</v>
      </c>
      <c r="N21" s="23">
        <f>J41*(R0/A0)^(H21-2)*(errrad1*COS(H21*PI()/$C$2)+errrad2*COS(H21*3*PI()/$C$2)+errrad3*COS(H21*5*PI()/$C$2)+errrad4*COS(H21*7*PI()/$C$2)+errrad5*COS(H21*9*PI()/2*N)+errrad6*COS(H21*11*PI()/$C$2))</f>
        <v>0</v>
      </c>
      <c r="O21" s="23">
        <f>-K41*(R0/A0)^(H21-2)*(erraz1*SIN(H21*PI()/$C$2)+erraz2*SIN(H21*3*PI()/$C$2)+erraz3*SIN(H21*5*PI()/$C$2)+erraz4*SIN(H21*7*PI()/$C$2)+erraz5*SIN(H21*9*PI()/$C$2)+erraz6*SIN(H21*11*PI()/$C$2))</f>
        <v>0</v>
      </c>
      <c r="P21" s="24">
        <f>-L41*(R0/A0)^(H21-2)*(errrot1*SIN(H21*PI()/$C$2)+errrot2*SIN(H21*3*PI()/$C$2)+errrot3*SIN(H21*5*PI()/$C$2)+errrot4*SIN(H21*7*PI()/$C$2)+errrot5*SIN(H21*9*PI()/$C$2)+errrot6*SIN(H21*11*PI()/$C$2))</f>
        <v>0</v>
      </c>
    </row>
    <row r="22" spans="1:16" ht="12.75">
      <c r="A22" s="21">
        <v>7</v>
      </c>
      <c r="B22" s="23">
        <f t="shared" si="1"/>
        <v>-3.792835688157292E-05</v>
      </c>
      <c r="C22" s="24">
        <f t="shared" si="0"/>
        <v>1.8583034931579735E-20</v>
      </c>
      <c r="D22" t="s">
        <v>33</v>
      </c>
      <c r="H22" s="21">
        <v>7</v>
      </c>
      <c r="I22" s="23">
        <f>I42*(R0/A0)^(H22-2)*(erri1*SIN(H22*PI()/$C$2)+erri2*SIN(H22*3*PI()/$C$2)+erri3*SIN(H22*5*PI()/$C$2)+erri4*SIN(H22*7*PI()/$C$2)+erri5*SIN(H22*9*PI()/$C$2)+erri6*SIN(H22*11*PI()/$C$2))</f>
        <v>-3.792835688157292E-05</v>
      </c>
      <c r="J22" s="23">
        <f>J42*(R0/A0)^(H22-2)*(errrad1*SIN(H22*PI()/$C$2)+errrad2*SIN(H22*3*PI()/$C$2)+errrad3*SIN(H22*5*PI()/$C$2)+errrad4*SIN(H22*7*PI()/$C$2)+errrad5*SIN(H22*9*PI()/$C$2)+errrad6*SIN(H22*11*PI()/$C$2))</f>
        <v>0</v>
      </c>
      <c r="K22" s="23">
        <f>K42*(R0/A0)^(H22-2)*(erraz1*COS(H22*PI()/$C$2)+erraz2*COS(H22*3*PI()/$C$2)+erraz3*COS(H22*5*PI()/$C$2)+erraz4*COS(H22*7*PI()/$C$2)+erraz5*COS(H22*9*PI()/$C$2)+erraz6*COS(H22*11*PI()/$C$2))</f>
        <v>0</v>
      </c>
      <c r="L22" s="23">
        <f>L42*(R0/A0)^(H22-2)*(errrot1*COS(H22*PI()/$C$2)+errrot2*COS(H22*3*PI()/$C$2)+errrot3*COS(H22*5*PI()/$C$2)+errrot4*COS(H22*7*PI()/$C$2)+errrot5*COS(H22*9*PI()/$C$2)+errrot6*COS(H22*11*PI()/$C$2))</f>
        <v>0</v>
      </c>
      <c r="M22" s="23">
        <f>I42*(R0/A0)^(H22-2)*(erri1*COS(H22*PI()/$C$2)+erri2*COS(H22*3*PI()/$C$2)+erri3*COS(H22*5*PI()/$C$2)+erri4*COS(H22*7*PI()/$C$2)+erri5*COS(H22*9*PI()/$C$2)+erri6*COS(H22*11*PI()/$C$2))</f>
        <v>1.8583034931579735E-20</v>
      </c>
      <c r="N22" s="23">
        <f>J42*(R0/A0)^(H22-2)*(errrad1*COS(H22*PI()/$C$2)+errrad2*COS(H22*3*PI()/$C$2)+errrad3*COS(H22*5*PI()/$C$2)+errrad4*COS(H22*7*PI()/$C$2)+errrad5*COS(H22*9*PI()/2*N)+errrad6*COS(H22*11*PI()/$C$2))</f>
        <v>0</v>
      </c>
      <c r="O22" s="23">
        <f>-K42*(R0/A0)^(H22-2)*(erraz1*SIN(H22*PI()/$C$2)+erraz2*SIN(H22*3*PI()/$C$2)+erraz3*SIN(H22*5*PI()/$C$2)+erraz4*SIN(H22*7*PI()/$C$2)+erraz5*SIN(H22*9*PI()/$C$2)+erraz6*SIN(H22*11*PI()/$C$2))</f>
        <v>0</v>
      </c>
      <c r="P22" s="24">
        <f>-L42*(R0/A0)^(H22-2)*(errrot1*SIN(H22*PI()/$C$2)+errrot2*SIN(H22*3*PI()/$C$2)+errrot3*SIN(H22*5*PI()/$C$2)+errrot4*SIN(H22*7*PI()/$C$2)+errrot5*SIN(H22*9*PI()/$C$2)+errrot6*SIN(H22*11*PI()/$C$2))</f>
        <v>0</v>
      </c>
    </row>
    <row r="23" spans="1:16" ht="12.75">
      <c r="A23" s="21">
        <v>8</v>
      </c>
      <c r="B23" s="23">
        <f t="shared" si="1"/>
        <v>2.819975382082868E-20</v>
      </c>
      <c r="C23" s="24">
        <f t="shared" si="0"/>
        <v>-1.918118147767108E-05</v>
      </c>
      <c r="D23" t="s">
        <v>34</v>
      </c>
      <c r="H23" s="21">
        <v>8</v>
      </c>
      <c r="I23" s="23">
        <f>I43*(R0/A0)^(H23-2)*(erri1*SIN(H23*PI()/$C$2)+erri2*SIN(H23*3*PI()/$C$2)+erri3*SIN(H23*5*PI()/$C$2)+erri4*SIN(H23*7*PI()/$C$2)+erri5*SIN(H23*9*PI()/$C$2)+erri6*SIN(H23*11*PI()/$C$2))</f>
        <v>2.819975382082868E-20</v>
      </c>
      <c r="J23" s="23">
        <f>J43*(R0/A0)^(H23-2)*(errrad1*SIN(H23*PI()/$C$2)+errrad2*SIN(H23*3*PI()/$C$2)+errrad3*SIN(H23*5*PI()/$C$2)+errrad4*SIN(H23*7*PI()/$C$2)+errrad5*SIN(H23*9*PI()/$C$2)+errrad6*SIN(H23*11*PI()/$C$2))</f>
        <v>0</v>
      </c>
      <c r="K23" s="23">
        <f>K43*(R0/A0)^(H23-2)*(erraz1*COS(H23*PI()/$C$2)+erraz2*COS(H23*3*PI()/$C$2)+erraz3*COS(H23*5*PI()/$C$2)+erraz4*COS(H23*7*PI()/$C$2)+erraz5*COS(H23*9*PI()/$C$2)+erraz6*COS(H23*11*PI()/$C$2))</f>
        <v>0</v>
      </c>
      <c r="L23" s="23">
        <f>L43*(R0/A0)^(H23-2)*(errrot1*COS(H23*PI()/$C$2)+errrot2*COS(H23*3*PI()/$C$2)+errrot3*COS(H23*5*PI()/$C$2)+errrot4*COS(H23*7*PI()/$C$2)+errrot5*COS(H23*9*PI()/$C$2)+errrot6*COS(H23*11*PI()/$C$2))</f>
        <v>0</v>
      </c>
      <c r="M23" s="23">
        <f>I43*(R0/A0)^(H23-2)*(erri1*COS(H23*PI()/$C$2)+erri2*COS(H23*3*PI()/$C$2)+erri3*COS(H23*5*PI()/$C$2)+erri4*COS(H23*7*PI()/$C$2)+erri5*COS(H23*9*PI()/$C$2)+erri6*COS(H23*11*PI()/$C$2))</f>
        <v>-1.918118147767108E-05</v>
      </c>
      <c r="N23" s="23">
        <f>J43*(R0/A0)^(H23-2)*(errrad1*COS(H23*PI()/$C$2)+errrad2*COS(H23*3*PI()/$C$2)+errrad3*COS(H23*5*PI()/$C$2)+errrad4*COS(H23*7*PI()/$C$2)+errrad5*COS(H23*9*PI()/2*N)+errrad6*COS(H23*11*PI()/$C$2))</f>
        <v>0</v>
      </c>
      <c r="O23" s="23">
        <f>-K43*(R0/A0)^(H23-2)*(erraz1*SIN(H23*PI()/$C$2)+erraz2*SIN(H23*3*PI()/$C$2)+erraz3*SIN(H23*5*PI()/$C$2)+erraz4*SIN(H23*7*PI()/$C$2)+erraz5*SIN(H23*9*PI()/$C$2)+erraz6*SIN(H23*11*PI()/$C$2))</f>
        <v>0</v>
      </c>
      <c r="P23" s="24">
        <f>-L43*(R0/A0)^(H23-2)*(errrot1*SIN(H23*PI()/$C$2)+errrot2*SIN(H23*3*PI()/$C$2)+errrot3*SIN(H23*5*PI()/$C$2)+errrot4*SIN(H23*7*PI()/$C$2)+errrot5*SIN(H23*9*PI()/$C$2)+errrot6*SIN(H23*11*PI()/$C$2))</f>
        <v>0</v>
      </c>
    </row>
    <row r="24" spans="1:16" ht="12.75">
      <c r="A24" s="21">
        <v>9</v>
      </c>
      <c r="B24" s="23">
        <f t="shared" si="1"/>
        <v>0</v>
      </c>
      <c r="C24" s="24">
        <f t="shared" si="0"/>
        <v>0</v>
      </c>
      <c r="D24" t="s">
        <v>35</v>
      </c>
      <c r="H24" s="21">
        <v>9</v>
      </c>
      <c r="I24" s="23">
        <f>I44*(R0/A0)^(H24-2)*(erri1*SIN(H24*PI()/$C$2)+erri2*SIN(H24*3*PI()/$C$2)+erri3*SIN(H24*5*PI()/$C$2)+erri4*SIN(H24*7*PI()/$C$2)+erri5*SIN(H24*9*PI()/$C$2)+erri6*SIN(H24*11*PI()/$C$2))</f>
        <v>0</v>
      </c>
      <c r="J24" s="23">
        <f>J44*(R0/A0)^(H24-2)*(errrad1*SIN(H24*PI()/$C$2)+errrad2*SIN(H24*3*PI()/$C$2)+errrad3*SIN(H24*5*PI()/$C$2)+errrad4*SIN(H24*7*PI()/$C$2)+errrad5*SIN(H24*9*PI()/$C$2)+errrad6*SIN(H24*11*PI()/$C$2))</f>
        <v>0</v>
      </c>
      <c r="K24" s="23">
        <f>K44*(R0/A0)^(H24-2)*(erraz1*COS(H24*PI()/$C$2)+erraz2*COS(H24*3*PI()/$C$2)+erraz3*COS(H24*5*PI()/$C$2)+erraz4*COS(H24*7*PI()/$C$2)+erraz5*COS(H24*9*PI()/$C$2)+erraz6*COS(H24*11*PI()/$C$2))</f>
        <v>0</v>
      </c>
      <c r="L24" s="23">
        <f>L44*(R0/A0)^(H24-2)*(errrot1*COS(H24*PI()/$C$2)+errrot2*COS(H24*3*PI()/$C$2)+errrot3*COS(H24*5*PI()/$C$2)+errrot4*COS(H24*7*PI()/$C$2)+errrot5*COS(H24*9*PI()/$C$2)+errrot6*COS(H24*11*PI()/$C$2))</f>
        <v>0</v>
      </c>
      <c r="M24" s="23">
        <f>I44*(R0/A0)^(H24-2)*(erri1*COS(H24*PI()/$C$2)+erri2*COS(H24*3*PI()/$C$2)+erri3*COS(H24*5*PI()/$C$2)+erri4*COS(H24*7*PI()/$C$2)+erri5*COS(H24*9*PI()/$C$2)+erri6*COS(H24*11*PI()/$C$2))</f>
        <v>0</v>
      </c>
      <c r="N24" s="23">
        <f>J44*(R0/A0)^(H24-2)*(errrad1*COS(H24*PI()/$C$2)+errrad2*COS(H24*3*PI()/$C$2)+errrad3*COS(H24*5*PI()/$C$2)+errrad4*COS(H24*7*PI()/$C$2)+errrad5*COS(H24*9*PI()/2*N)+errrad6*COS(H24*11*PI()/$C$2))</f>
        <v>0</v>
      </c>
      <c r="O24" s="23">
        <f>-K44*(R0/A0)^(H24-2)*(erraz1*SIN(H24*PI()/$C$2)+erraz2*SIN(H24*3*PI()/$C$2)+erraz3*SIN(H24*5*PI()/$C$2)+erraz4*SIN(H24*7*PI()/$C$2)+erraz5*SIN(H24*9*PI()/$C$2)+erraz6*SIN(H24*11*PI()/$C$2))</f>
        <v>0</v>
      </c>
      <c r="P24" s="24">
        <f>-L44*(R0/A0)^(H24-2)*(errrot1*SIN(H24*PI()/$C$2)+errrot2*SIN(H24*3*PI()/$C$2)+errrot3*SIN(H24*5*PI()/$C$2)+errrot4*SIN(H24*7*PI()/$C$2)+errrot5*SIN(H24*9*PI()/$C$2)+errrot6*SIN(H24*11*PI()/$C$2))</f>
        <v>0</v>
      </c>
    </row>
    <row r="25" spans="1:16" ht="12.75">
      <c r="A25" s="21">
        <v>10</v>
      </c>
      <c r="B25" s="23">
        <f t="shared" si="1"/>
        <v>-1.1258716694019407E-20</v>
      </c>
      <c r="C25" s="24">
        <f t="shared" si="0"/>
        <v>-6.564883849190077E-06</v>
      </c>
      <c r="D25" t="s">
        <v>36</v>
      </c>
      <c r="H25" s="21">
        <v>10</v>
      </c>
      <c r="I25" s="23">
        <f>I45*(R0/A0)^(H25-2)*(erri1*SIN(H25*PI()/$C$2)+erri2*SIN(H25*3*PI()/$C$2)+erri3*SIN(H25*5*PI()/$C$2)+erri4*SIN(H25*7*PI()/$C$2)+erri5*SIN(H25*9*PI()/$C$2)+erri6*SIN(H25*11*PI()/$C$2))</f>
        <v>-1.1258716694019407E-20</v>
      </c>
      <c r="J25" s="23">
        <f>J45*(R0/A0)^(H25-2)*(errrad1*SIN(H25*PI()/$C$2)+errrad2*SIN(H25*3*PI()/$C$2)+errrad3*SIN(H25*5*PI()/$C$2)+errrad4*SIN(H25*7*PI()/$C$2)+errrad5*SIN(H25*9*PI()/$C$2)+errrad6*SIN(H25*11*PI()/$C$2))</f>
        <v>0</v>
      </c>
      <c r="K25" s="23">
        <f>K45*(R0/A0)^(H25-2)*(erraz1*COS(H25*PI()/$C$2)+erraz2*COS(H25*3*PI()/$C$2)+erraz3*COS(H25*5*PI()/$C$2)+erraz4*COS(H25*7*PI()/$C$2)+erraz5*COS(H25*9*PI()/$C$2)+erraz6*COS(H25*11*PI()/$C$2))</f>
        <v>0</v>
      </c>
      <c r="L25" s="23">
        <f>L45*(R0/A0)^(H25-2)*(errrot1*COS(H25*PI()/$C$2)+errrot2*COS(H25*3*PI()/$C$2)+errrot3*COS(H25*5*PI()/$C$2)+errrot4*COS(H25*7*PI()/$C$2)+errrot5*COS(H25*9*PI()/$C$2)+errrot6*COS(H25*11*PI()/$C$2))</f>
        <v>0</v>
      </c>
      <c r="M25" s="23">
        <f>I45*(R0/A0)^(H25-2)*(erri1*COS(H25*PI()/$C$2)+erri2*COS(H25*3*PI()/$C$2)+erri3*COS(H25*5*PI()/$C$2)+erri4*COS(H25*7*PI()/$C$2)+erri5*COS(H25*9*PI()/$C$2)+erri6*COS(H25*11*PI()/$C$2))</f>
        <v>-6.564883849190077E-06</v>
      </c>
      <c r="N25" s="23">
        <f>J45*(R0/A0)^(H25-2)*(errrad1*COS(H25*PI()/$C$2)+errrad2*COS(H25*3*PI()/$C$2)+errrad3*COS(H25*5*PI()/$C$2)+errrad4*COS(H25*7*PI()/$C$2)+errrad5*COS(H25*9*PI()/2*N)+errrad6*COS(H25*11*PI()/$C$2))</f>
        <v>0</v>
      </c>
      <c r="O25" s="23">
        <f>-K45*(R0/A0)^(H25-2)*(erraz1*SIN(H25*PI()/$C$2)+erraz2*SIN(H25*3*PI()/$C$2)+erraz3*SIN(H25*5*PI()/$C$2)+erraz4*SIN(H25*7*PI()/$C$2)+erraz5*SIN(H25*9*PI()/$C$2)+erraz6*SIN(H25*11*PI()/$C$2))</f>
        <v>0</v>
      </c>
      <c r="P25" s="24">
        <f>-L45*(R0/A0)^(H25-2)*(errrot1*SIN(H25*PI()/$C$2)+errrot2*SIN(H25*3*PI()/$C$2)+errrot3*SIN(H25*5*PI()/$C$2)+errrot4*SIN(H25*7*PI()/$C$2)+errrot5*SIN(H25*9*PI()/$C$2)+errrot6*SIN(H25*11*PI()/$C$2))</f>
        <v>0</v>
      </c>
    </row>
    <row r="26" spans="1:16" ht="12.75">
      <c r="A26" s="21">
        <v>11</v>
      </c>
      <c r="B26" s="23">
        <f t="shared" si="1"/>
        <v>4.426443042235937E-06</v>
      </c>
      <c r="C26" s="24">
        <f t="shared" si="0"/>
        <v>1.0850898867035515E-21</v>
      </c>
      <c r="D26" t="s">
        <v>37</v>
      </c>
      <c r="H26" s="21">
        <v>11</v>
      </c>
      <c r="I26" s="23">
        <f>I46*(R0/A0)^(H26-2)*(erri1*SIN(H26*PI()/$C$2)+erri2*SIN(H26*3*PI()/$C$2)+erri3*SIN(H26*5*PI()/$C$2)+erri4*SIN(H26*7*PI()/$C$2)+erri5*SIN(H26*9*PI()/$C$2)+erri6*SIN(H26*11*PI()/$C$2))</f>
        <v>4.426443042235937E-06</v>
      </c>
      <c r="J26" s="23">
        <f>J46*(R0/A0)^(H26-2)*(errrad1*SIN(H26*PI()/$C$2)+errrad2*SIN(H26*3*PI()/$C$2)+errrad3*SIN(H26*5*PI()/$C$2)+errrad4*SIN(H26*7*PI()/$C$2)+errrad5*SIN(H26*9*PI()/$C$2)+errrad6*SIN(H26*11*PI()/$C$2))</f>
        <v>0</v>
      </c>
      <c r="K26" s="23">
        <f>K46*(R0/A0)^(H26-2)*(erraz1*COS(H26*PI()/$C$2)+erraz2*COS(H26*3*PI()/$C$2)+erraz3*COS(H26*5*PI()/$C$2)+erraz4*COS(H26*7*PI()/$C$2)+erraz5*COS(H26*9*PI()/$C$2)+erraz6*COS(H26*11*PI()/$C$2))</f>
        <v>0</v>
      </c>
      <c r="L26" s="23">
        <f>L46*(R0/A0)^(H26-2)*(errrot1*COS(H26*PI()/$C$2)+errrot2*COS(H26*3*PI()/$C$2)+errrot3*COS(H26*5*PI()/$C$2)+errrot4*COS(H26*7*PI()/$C$2)+errrot5*COS(H26*9*PI()/$C$2)+errrot6*COS(H26*11*PI()/$C$2))</f>
        <v>0</v>
      </c>
      <c r="M26" s="23">
        <f>I46*(R0/A0)^(H26-2)*(erri1*COS(H26*PI()/$C$2)+erri2*COS(H26*3*PI()/$C$2)+erri3*COS(H26*5*PI()/$C$2)+erri4*COS(H26*7*PI()/$C$2)+erri5*COS(H26*9*PI()/$C$2)+erri6*COS(H26*11*PI()/$C$2))</f>
        <v>1.0850898867035515E-21</v>
      </c>
      <c r="N26" s="23">
        <f>J46*(R0/A0)^(H26-2)*(errrad1*COS(H26*PI()/$C$2)+errrad2*COS(H26*3*PI()/$C$2)+errrad3*COS(H26*5*PI()/$C$2)+errrad4*COS(H26*7*PI()/$C$2)+errrad5*COS(H26*9*PI()/2*N)+errrad6*COS(H26*11*PI()/$C$2))</f>
        <v>0</v>
      </c>
      <c r="O26" s="23">
        <f>-K46*(R0/A0)^(H26-2)*(erraz1*SIN(H26*PI()/$C$2)+erraz2*SIN(H26*3*PI()/$C$2)+erraz3*SIN(H26*5*PI()/$C$2)+erraz4*SIN(H26*7*PI()/$C$2)+erraz5*SIN(H26*9*PI()/$C$2)+erraz6*SIN(H26*11*PI()/$C$2))</f>
        <v>0</v>
      </c>
      <c r="P26" s="24">
        <f>-L46*(R0/A0)^(H26-2)*(errrot1*SIN(H26*PI()/$C$2)+errrot2*SIN(H26*3*PI()/$C$2)+errrot3*SIN(H26*5*PI()/$C$2)+errrot4*SIN(H26*7*PI()/$C$2)+errrot5*SIN(H26*9*PI()/$C$2)+errrot6*SIN(H26*11*PI()/$C$2))</f>
        <v>0</v>
      </c>
    </row>
    <row r="27" spans="1:16" ht="12.75">
      <c r="A27" s="21">
        <v>12</v>
      </c>
      <c r="B27" s="23">
        <f t="shared" si="1"/>
        <v>0</v>
      </c>
      <c r="C27" s="24">
        <f t="shared" si="0"/>
        <v>0</v>
      </c>
      <c r="D27" t="s">
        <v>38</v>
      </c>
      <c r="H27" s="21">
        <v>12</v>
      </c>
      <c r="I27" s="23">
        <f>I47*(R0/A0)^(H27-2)*(erri1*SIN(H27*PI()/$C$2)+erri2*SIN(H27*3*PI()/$C$2)+erri3*SIN(H27*5*PI()/$C$2)+erri4*SIN(H27*7*PI()/$C$2)+erri5*SIN(H27*9*PI()/$C$2)+erri6*SIN(H27*11*PI()/$C$2))</f>
        <v>0</v>
      </c>
      <c r="J27" s="23">
        <f>J47*(R0/A0)^(H27-2)*(errrad1*SIN(H27*PI()/$C$2)+errrad2*SIN(H27*3*PI()/$C$2)+errrad3*SIN(H27*5*PI()/$C$2)+errrad4*SIN(H27*7*PI()/$C$2)+errrad5*SIN(H27*9*PI()/$C$2)+errrad6*SIN(H27*11*PI()/$C$2))</f>
        <v>0</v>
      </c>
      <c r="K27" s="23">
        <f>K47*(R0/A0)^(H27-2)*(erraz1*COS(H27*PI()/$C$2)+erraz2*COS(H27*3*PI()/$C$2)+erraz3*COS(H27*5*PI()/$C$2)+erraz4*COS(H27*7*PI()/$C$2)+erraz5*COS(H27*9*PI()/$C$2)+erraz6*COS(H27*11*PI()/$C$2))</f>
        <v>0</v>
      </c>
      <c r="L27" s="23">
        <f>L47*(R0/A0)^(H27-2)*(errrot1*COS(H27*PI()/$C$2)+errrot2*COS(H27*3*PI()/$C$2)+errrot3*COS(H27*5*PI()/$C$2)+errrot4*COS(H27*7*PI()/$C$2)+errrot5*COS(H27*9*PI()/$C$2)+errrot6*COS(H27*11*PI()/$C$2))</f>
        <v>0</v>
      </c>
      <c r="M27" s="23">
        <f>I47*(R0/A0)^(H27-2)*(erri1*COS(H27*PI()/$C$2)+erri2*COS(H27*3*PI()/$C$2)+erri3*COS(H27*5*PI()/$C$2)+erri4*COS(H27*7*PI()/$C$2)+erri5*COS(H27*9*PI()/$C$2)+erri6*COS(H27*11*PI()/$C$2))</f>
        <v>0</v>
      </c>
      <c r="N27" s="23">
        <f>J47*(R0/A0)^(H27-2)*(errrad1*COS(H27*PI()/$C$2)+errrad2*COS(H27*3*PI()/$C$2)+errrad3*COS(H27*5*PI()/$C$2)+errrad4*COS(H27*7*PI()/$C$2)+errrad5*COS(H27*9*PI()/2*N)+errrad6*COS(H27*11*PI()/$C$2))</f>
        <v>0</v>
      </c>
      <c r="O27" s="23">
        <f>-K47*(R0/A0)^(H27-2)*(erraz1*SIN(H27*PI()/$C$2)+erraz2*SIN(H27*3*PI()/$C$2)+erraz3*SIN(H27*5*PI()/$C$2)+erraz4*SIN(H27*7*PI()/$C$2)+erraz5*SIN(H27*9*PI()/$C$2)+erraz6*SIN(H27*11*PI()/$C$2))</f>
        <v>0</v>
      </c>
      <c r="P27" s="24">
        <f>-L47*(R0/A0)^(H27-2)*(errrot1*SIN(H27*PI()/$C$2)+errrot2*SIN(H27*3*PI()/$C$2)+errrot3*SIN(H27*5*PI()/$C$2)+errrot4*SIN(H27*7*PI()/$C$2)+errrot5*SIN(H27*9*PI()/$C$2)+errrot6*SIN(H27*11*PI()/$C$2))</f>
        <v>0</v>
      </c>
    </row>
    <row r="28" spans="1:16" ht="12.75">
      <c r="A28" s="21">
        <v>13</v>
      </c>
      <c r="B28" s="23">
        <f t="shared" si="1"/>
        <v>1.8449078619451823E-07</v>
      </c>
      <c r="C28" s="24">
        <f t="shared" si="0"/>
        <v>7.684772430825883E-22</v>
      </c>
      <c r="D28" t="s">
        <v>39</v>
      </c>
      <c r="H28" s="21">
        <v>13</v>
      </c>
      <c r="I28" s="23">
        <f>I48*(R0/A0)^(H28-2)*(erri1*SIN(H28*PI()/$C$2)+erri2*SIN(H28*3*PI()/$C$2)+erri3*SIN(H28*5*PI()/$C$2)+erri4*SIN(H28*7*PI()/$C$2)+erri5*SIN(H28*9*PI()/$C$2)+erri6*SIN(H28*11*PI()/$C$2))</f>
        <v>1.8449078619451823E-07</v>
      </c>
      <c r="J28" s="23">
        <f>J48*(R0/A0)^(H28-2)*(errrad1*SIN(H28*PI()/$C$2)+errrad2*SIN(H28*3*PI()/$C$2)+errrad3*SIN(H28*5*PI()/$C$2)+errrad4*SIN(H28*7*PI()/$C$2)+errrad5*SIN(H28*9*PI()/$C$2)+errrad6*SIN(H28*11*PI()/$C$2))</f>
        <v>0</v>
      </c>
      <c r="K28" s="23">
        <f>K48*(R0/A0)^(H28-2)*(erraz1*COS(H28*PI()/$C$2)+erraz2*COS(H28*3*PI()/$C$2)+erraz3*COS(H28*5*PI()/$C$2)+erraz4*COS(H28*7*PI()/$C$2)+erraz5*COS(H28*9*PI()/$C$2)+erraz6*COS(H28*11*PI()/$C$2))</f>
        <v>0</v>
      </c>
      <c r="L28" s="23">
        <f>L48*(R0/A0)^(H28-2)*(errrot1*COS(H28*PI()/$C$2)+errrot2*COS(H28*3*PI()/$C$2)+errrot3*COS(H28*5*PI()/$C$2)+errrot4*COS(H28*7*PI()/$C$2)+errrot5*COS(H28*9*PI()/$C$2)+errrot6*COS(H28*11*PI()/$C$2))</f>
        <v>0</v>
      </c>
      <c r="M28" s="23">
        <f>I48*(R0/A0)^(H28-2)*(erri1*COS(H28*PI()/$C$2)+erri2*COS(H28*3*PI()/$C$2)+erri3*COS(H28*5*PI()/$C$2)+erri4*COS(H28*7*PI()/$C$2)+erri5*COS(H28*9*PI()/$C$2)+erri6*COS(H28*11*PI()/$C$2))</f>
        <v>7.684772430825883E-22</v>
      </c>
      <c r="N28" s="23">
        <f>J48*(R0/A0)^(H28-2)*(errrad1*COS(H28*PI()/$C$2)+errrad2*COS(H28*3*PI()/$C$2)+errrad3*COS(H28*5*PI()/$C$2)+errrad4*COS(H28*7*PI()/$C$2)+errrad5*COS(H28*9*PI()/2*N)+errrad6*COS(H28*11*PI()/$C$2))</f>
        <v>0</v>
      </c>
      <c r="O28" s="23">
        <f>-K48*(R0/A0)^(H28-2)*(erraz1*SIN(H28*PI()/$C$2)+erraz2*SIN(H28*3*PI()/$C$2)+erraz3*SIN(H28*5*PI()/$C$2)+erraz4*SIN(H28*7*PI()/$C$2)+erraz5*SIN(H28*9*PI()/$C$2)+erraz6*SIN(H28*11*PI()/$C$2))</f>
        <v>0</v>
      </c>
      <c r="P28" s="24">
        <f>-L48*(R0/A0)^(H28-2)*(errrot1*SIN(H28*PI()/$C$2)+errrot2*SIN(H28*3*PI()/$C$2)+errrot3*SIN(H28*5*PI()/$C$2)+errrot4*SIN(H28*7*PI()/$C$2)+errrot5*SIN(H28*9*PI()/$C$2)+errrot6*SIN(H28*11*PI()/$C$2))</f>
        <v>0</v>
      </c>
    </row>
    <row r="29" spans="1:16" ht="12.75">
      <c r="A29" s="21">
        <v>14</v>
      </c>
      <c r="B29" s="23">
        <f t="shared" si="1"/>
        <v>1.337673955682693E-22</v>
      </c>
      <c r="C29" s="24">
        <f t="shared" si="0"/>
        <v>1.365110041742937E-07</v>
      </c>
      <c r="D29" t="s">
        <v>40</v>
      </c>
      <c r="H29" s="21">
        <v>14</v>
      </c>
      <c r="I29" s="23">
        <f>I49*(R0/A0)^(H29-2)*(erri1*SIN(H29*PI()/$C$2)+erri2*SIN(H29*3*PI()/$C$2)+erri3*SIN(H29*5*PI()/$C$2)+erri4*SIN(H29*7*PI()/$C$2)+erri5*SIN(H29*9*PI()/$C$2)+erri6*SIN(H29*11*PI()/$C$2))</f>
        <v>1.337673955682693E-22</v>
      </c>
      <c r="J29" s="23">
        <f>J49*(R0/A0)^(H29-2)*(errrad1*SIN(H29*PI()/$C$2)+errrad2*SIN(H29*3*PI()/$C$2)+errrad3*SIN(H29*5*PI()/$C$2)+errrad4*SIN(H29*7*PI()/$C$2)+errrad5*SIN(H29*9*PI()/$C$2)+errrad6*SIN(H29*11*PI()/$C$2))</f>
        <v>0</v>
      </c>
      <c r="K29" s="23">
        <f>K49*(R0/A0)^(H29-2)*(erraz1*COS(H29*PI()/$C$2)+erraz2*COS(H29*3*PI()/$C$2)+erraz3*COS(H29*5*PI()/$C$2)+erraz4*COS(H29*7*PI()/$C$2)+erraz5*COS(H29*9*PI()/$C$2)+erraz6*COS(H29*11*PI()/$C$2))</f>
        <v>0</v>
      </c>
      <c r="L29" s="23">
        <f>L49*(R0/A0)^(H29-2)*(errrot1*COS(H29*PI()/$C$2)+errrot2*COS(H29*3*PI()/$C$2)+errrot3*COS(H29*5*PI()/$C$2)+errrot4*COS(H29*7*PI()/$C$2)+errrot5*COS(H29*9*PI()/$C$2)+errrot6*COS(H29*11*PI()/$C$2))</f>
        <v>0</v>
      </c>
      <c r="M29" s="23">
        <f>I49*(R0/A0)^(H29-2)*(erri1*COS(H29*PI()/$C$2)+erri2*COS(H29*3*PI()/$C$2)+erri3*COS(H29*5*PI()/$C$2)+erri4*COS(H29*7*PI()/$C$2)+erri5*COS(H29*9*PI()/$C$2)+erri6*COS(H29*11*PI()/$C$2))</f>
        <v>1.365110041742937E-07</v>
      </c>
      <c r="N29" s="23">
        <f>J49*(R0/A0)^(H29-2)*(errrad1*COS(H29*PI()/$C$2)+errrad2*COS(H29*3*PI()/$C$2)+errrad3*COS(H29*5*PI()/$C$2)+errrad4*COS(H29*7*PI()/$C$2)+errrad5*COS(H29*9*PI()/2*N)+errrad6*COS(H29*11*PI()/$C$2))</f>
        <v>0</v>
      </c>
      <c r="O29" s="23">
        <f>-K49*(R0/A0)^(H29-2)*(erraz1*SIN(H29*PI()/$C$2)+erraz2*SIN(H29*3*PI()/$C$2)+erraz3*SIN(H29*5*PI()/$C$2)+erraz4*SIN(H29*7*PI()/$C$2)+erraz5*SIN(H29*9*PI()/$C$2)+erraz6*SIN(H29*11*PI()/$C$2))</f>
        <v>0</v>
      </c>
      <c r="P29" s="24">
        <f>-L49*(R0/A0)^(H29-2)*(errrot1*SIN(H29*PI()/$C$2)+errrot2*SIN(H29*3*PI()/$C$2)+errrot3*SIN(H29*5*PI()/$C$2)+errrot4*SIN(H29*7*PI()/$C$2)+errrot5*SIN(H29*9*PI()/$C$2)+errrot6*SIN(H29*11*PI()/$C$2))</f>
        <v>0</v>
      </c>
    </row>
    <row r="30" spans="1:16" ht="12.75">
      <c r="A30" s="21">
        <v>15</v>
      </c>
      <c r="B30" s="23">
        <f t="shared" si="1"/>
        <v>0</v>
      </c>
      <c r="C30" s="24">
        <f t="shared" si="0"/>
        <v>0</v>
      </c>
      <c r="D30" t="s">
        <v>41</v>
      </c>
      <c r="H30" s="21">
        <v>15</v>
      </c>
      <c r="I30" s="23">
        <f>I50*(R0/A0)^(H30-2)*(erri1*SIN(H30*PI()/$C$2)+erri2*SIN(H30*3*PI()/$C$2)+erri3*SIN(H30*5*PI()/$C$2)+erri4*SIN(H30*7*PI()/$C$2)+erri5*SIN(H30*9*PI()/$C$2)+erri6*SIN(H30*11*PI()/$C$2))</f>
        <v>0</v>
      </c>
      <c r="J30" s="23">
        <f>J50*(R0/A0)^(H30-2)*(errrad1*SIN(H30*PI()/$C$2)+errrad2*SIN(H30*3*PI()/$C$2)+errrad3*SIN(H30*5*PI()/$C$2)+errrad4*SIN(H30*7*PI()/$C$2)+errrad5*SIN(H30*9*PI()/$C$2)+errrad6*SIN(H30*11*PI()/$C$2))</f>
        <v>0</v>
      </c>
      <c r="K30" s="23">
        <f>K50*(R0/A0)^(H30-2)*(erraz1*COS(H30*PI()/$C$2)+erraz2*COS(H30*3*PI()/$C$2)+erraz3*COS(H30*5*PI()/$C$2)+erraz4*COS(H30*7*PI()/$C$2)+erraz5*COS(H30*9*PI()/$C$2)+erraz6*COS(H30*11*PI()/$C$2))</f>
        <v>0</v>
      </c>
      <c r="L30" s="23">
        <f>L50*(R0/A0)^(H30-2)*(errrot1*COS(H30*PI()/$C$2)+errrot2*COS(H30*3*PI()/$C$2)+errrot3*COS(H30*5*PI()/$C$2)+errrot4*COS(H30*7*PI()/$C$2)+errrot5*COS(H30*9*PI()/$C$2)+errrot6*COS(H30*11*PI()/$C$2))</f>
        <v>0</v>
      </c>
      <c r="M30" s="23">
        <f>I50*(R0/A0)^(H30-2)*(erri1*COS(H30*PI()/$C$2)+erri2*COS(H30*3*PI()/$C$2)+erri3*COS(H30*5*PI()/$C$2)+erri4*COS(H30*7*PI()/$C$2)+erri5*COS(H30*9*PI()/$C$2)+erri6*COS(H30*11*PI()/$C$2))</f>
        <v>0</v>
      </c>
      <c r="N30" s="23">
        <f>J50*(R0/A0)^(H30-2)*(errrad1*COS(H30*PI()/$C$2)+errrad2*COS(H30*3*PI()/$C$2)+errrad3*COS(H30*5*PI()/$C$2)+errrad4*COS(H30*7*PI()/$C$2)+errrad5*COS(H30*9*PI()/2*N)+errrad6*COS(H30*11*PI()/$C$2))</f>
        <v>0</v>
      </c>
      <c r="O30" s="23">
        <f>-K50*(R0/A0)^(H30-2)*(erraz1*SIN(H30*PI()/$C$2)+erraz2*SIN(H30*3*PI()/$C$2)+erraz3*SIN(H30*5*PI()/$C$2)+erraz4*SIN(H30*7*PI()/$C$2)+erraz5*SIN(H30*9*PI()/$C$2)+erraz6*SIN(H30*11*PI()/$C$2))</f>
        <v>0</v>
      </c>
      <c r="P30" s="24">
        <f>-L50*(R0/A0)^(H30-2)*(errrot1*SIN(H30*PI()/$C$2)+errrot2*SIN(H30*3*PI()/$C$2)+errrot3*SIN(H30*5*PI()/$C$2)+errrot4*SIN(H30*7*PI()/$C$2)+errrot5*SIN(H30*9*PI()/$C$2)+errrot6*SIN(H30*11*PI()/$C$2))</f>
        <v>0</v>
      </c>
    </row>
    <row r="31" spans="1:16" ht="12.75">
      <c r="A31" s="22">
        <v>16</v>
      </c>
      <c r="B31" s="23">
        <f t="shared" si="1"/>
        <v>-2.2240160099638923E-22</v>
      </c>
      <c r="C31" s="24">
        <f t="shared" si="0"/>
        <v>7.563763671024445E-08</v>
      </c>
      <c r="D31" t="s">
        <v>42</v>
      </c>
      <c r="H31" s="22">
        <v>16</v>
      </c>
      <c r="I31" s="23">
        <f>I51*(R0/A0)^(H31-2)*(erri1*SIN(H31*PI()/$C$2)+erri2*SIN(H31*3*PI()/$C$2)+erri3*SIN(H31*5*PI()/$C$2)+erri4*SIN(H31*7*PI()/$C$2)+erri5*SIN(H31*9*PI()/$C$2)+erri6*SIN(H31*11*PI()/$C$2))</f>
        <v>-2.2240160099638923E-22</v>
      </c>
      <c r="J31" s="23">
        <f>J51*(R0/A0)^(H31-2)*(errrad1*SIN(H31*PI()/$C$2)+errrad2*SIN(H31*3*PI()/$C$2)+errrad3*SIN(H31*5*PI()/$C$2)+errrad4*SIN(H31*7*PI()/$C$2)+errrad5*SIN(H31*9*PI()/$C$2)+errrad6*SIN(H31*11*PI()/$C$2))</f>
        <v>0</v>
      </c>
      <c r="K31" s="23">
        <f>K51*(R0/A0)^(H31-2)*(erraz1*COS(H31*PI()/$C$2)+erraz2*COS(H31*3*PI()/$C$2)+erraz3*COS(H31*5*PI()/$C$2)+erraz4*COS(H31*7*PI()/$C$2)+erraz5*COS(H31*9*PI()/$C$2)+erraz6*COS(H31*11*PI()/$C$2))</f>
        <v>0</v>
      </c>
      <c r="L31" s="23">
        <f>L51*(R0/A0)^(H31-2)*(errrot1*COS(H31*PI()/$C$2)+errrot2*COS(H31*3*PI()/$C$2)+errrot3*COS(H31*5*PI()/$C$2)+errrot4*COS(H31*7*PI()/$C$2)+errrot5*COS(H31*9*PI()/$C$2)+errrot6*COS(H31*11*PI()/$C$2))</f>
        <v>0</v>
      </c>
      <c r="M31" s="23">
        <f>I51*(R0/A0)^(H31-2)*(erri1*COS(H31*PI()/$C$2)+erri2*COS(H31*3*PI()/$C$2)+erri3*COS(H31*5*PI()/$C$2)+erri4*COS(H31*7*PI()/$C$2)+erri5*COS(H31*9*PI()/$C$2)+erri6*COS(H31*11*PI()/$C$2))</f>
        <v>7.563763671024445E-08</v>
      </c>
      <c r="N31" s="23">
        <f>J51*(R0/A0)^(H31-2)*(errrad1*COS(H31*PI()/$C$2)+errrad2*COS(H31*3*PI()/$C$2)+errrad3*COS(H31*5*PI()/$C$2)+errrad4*COS(H31*7*PI()/$C$2)+errrad5*COS(H31*9*PI()/2*N)+errrad6*COS(H31*11*PI()/$C$2))</f>
        <v>0</v>
      </c>
      <c r="O31" s="23">
        <f>-K51*(R0/A0)^(H31-2)*(erraz1*SIN(H31*PI()/$C$2)+erraz2*SIN(H31*3*PI()/$C$2)+erraz3*SIN(H31*5*PI()/$C$2)+erraz4*SIN(H31*7*PI()/$C$2)+erraz5*SIN(H31*9*PI()/$C$2)+erraz6*SIN(H31*11*PI()/$C$2))</f>
        <v>0</v>
      </c>
      <c r="P31" s="24">
        <f>-L51*(R0/A0)^(H31-2)*(errrot1*SIN(H31*PI()/$C$2)+errrot2*SIN(H31*3*PI()/$C$2)+errrot3*SIN(H31*5*PI()/$C$2)+errrot4*SIN(H31*7*PI()/$C$2)+errrot5*SIN(H31*9*PI()/$C$2)+errrot6*SIN(H31*11*PI()/$C$2))</f>
        <v>0</v>
      </c>
    </row>
    <row r="34" spans="8:12" ht="15">
      <c r="H34" s="33" t="s">
        <v>49</v>
      </c>
      <c r="I34" s="34"/>
      <c r="J34" s="34"/>
      <c r="K34" s="34"/>
      <c r="L34" s="35"/>
    </row>
    <row r="35" spans="8:12" ht="15.75" thickBot="1">
      <c r="H35" s="37" t="s">
        <v>0</v>
      </c>
      <c r="I35" s="37" t="s">
        <v>4</v>
      </c>
      <c r="J35" s="37" t="s">
        <v>1</v>
      </c>
      <c r="K35" s="37" t="s">
        <v>2</v>
      </c>
      <c r="L35" s="37" t="s">
        <v>3</v>
      </c>
    </row>
    <row r="36" spans="8:12" ht="12.75">
      <c r="H36" s="2">
        <v>1</v>
      </c>
      <c r="I36" s="3">
        <v>0.0979</v>
      </c>
      <c r="J36" s="3">
        <v>-0.314</v>
      </c>
      <c r="K36" s="3">
        <v>0.0509</v>
      </c>
      <c r="L36" s="4">
        <v>0.0847</v>
      </c>
    </row>
    <row r="37" spans="8:12" ht="12.75">
      <c r="H37" s="5">
        <v>2</v>
      </c>
      <c r="I37" s="6">
        <v>0.156</v>
      </c>
      <c r="J37" s="6">
        <v>-0.495</v>
      </c>
      <c r="K37" s="6">
        <v>0.171</v>
      </c>
      <c r="L37" s="7">
        <v>0.284</v>
      </c>
    </row>
    <row r="38" spans="8:12" ht="12.75">
      <c r="H38" s="5">
        <v>3</v>
      </c>
      <c r="I38" s="6">
        <v>0.167</v>
      </c>
      <c r="J38" s="6">
        <v>-0.515</v>
      </c>
      <c r="K38" s="6">
        <v>0.303</v>
      </c>
      <c r="L38" s="7">
        <v>0.5</v>
      </c>
    </row>
    <row r="39" spans="8:12" ht="12.75">
      <c r="H39" s="5">
        <v>4</v>
      </c>
      <c r="I39" s="6">
        <v>0.133</v>
      </c>
      <c r="J39" s="6">
        <v>-0.39</v>
      </c>
      <c r="K39" s="6">
        <v>0.39</v>
      </c>
      <c r="L39" s="7">
        <v>0.639</v>
      </c>
    </row>
    <row r="40" spans="8:12" ht="12.75">
      <c r="H40" s="5">
        <v>5</v>
      </c>
      <c r="I40" s="6">
        <v>0.0709</v>
      </c>
      <c r="J40" s="6">
        <v>-0.173</v>
      </c>
      <c r="K40" s="6">
        <v>0.397</v>
      </c>
      <c r="L40" s="7">
        <v>0.643</v>
      </c>
    </row>
    <row r="41" spans="8:12" ht="12.75">
      <c r="H41" s="5">
        <v>6</v>
      </c>
      <c r="I41" s="6">
        <v>0</v>
      </c>
      <c r="J41" s="6">
        <v>0.0655</v>
      </c>
      <c r="K41" s="6">
        <v>0.318</v>
      </c>
      <c r="L41" s="7">
        <v>0.5</v>
      </c>
    </row>
    <row r="42" spans="8:12" ht="12.75">
      <c r="H42" s="5">
        <v>7</v>
      </c>
      <c r="I42" s="6">
        <v>-0.0134</v>
      </c>
      <c r="J42" s="6">
        <v>0.108</v>
      </c>
      <c r="K42" s="6">
        <v>0.195</v>
      </c>
      <c r="L42" s="7">
        <v>0.288</v>
      </c>
    </row>
    <row r="43" spans="8:12" ht="12.75">
      <c r="H43" s="5">
        <v>8</v>
      </c>
      <c r="I43" s="6">
        <v>-0.0107</v>
      </c>
      <c r="J43" s="6">
        <v>0.0903</v>
      </c>
      <c r="K43" s="6">
        <v>0.0903</v>
      </c>
      <c r="L43" s="7">
        <v>0.108</v>
      </c>
    </row>
    <row r="44" spans="8:12" ht="12.75">
      <c r="H44" s="5">
        <v>9</v>
      </c>
      <c r="I44" s="6">
        <v>0</v>
      </c>
      <c r="J44" s="6">
        <v>0.0416</v>
      </c>
      <c r="K44" s="6">
        <v>0.0251</v>
      </c>
      <c r="L44" s="7">
        <v>0</v>
      </c>
    </row>
    <row r="45" spans="8:12" ht="12.75">
      <c r="H45" s="5">
        <v>10</v>
      </c>
      <c r="I45" s="6">
        <v>0.00913</v>
      </c>
      <c r="J45" s="6">
        <v>-0.00193</v>
      </c>
      <c r="K45" s="6">
        <v>0.0019</v>
      </c>
      <c r="L45" s="7">
        <v>-0.0338</v>
      </c>
    </row>
    <row r="46" spans="8:12" ht="12.75">
      <c r="H46" s="5">
        <v>11</v>
      </c>
      <c r="I46" s="6">
        <v>0.00972</v>
      </c>
      <c r="J46" s="6">
        <v>-0.0145</v>
      </c>
      <c r="K46" s="6">
        <v>0.00549</v>
      </c>
      <c r="L46" s="7">
        <v>-0.0205</v>
      </c>
    </row>
    <row r="47" spans="8:12" ht="12.75">
      <c r="H47" s="5">
        <v>12</v>
      </c>
      <c r="I47" s="6">
        <v>0</v>
      </c>
      <c r="J47" s="6">
        <v>0.0105</v>
      </c>
      <c r="K47" s="6">
        <v>0.0131</v>
      </c>
      <c r="L47" s="7">
        <v>0</v>
      </c>
    </row>
    <row r="48" spans="8:12" ht="12.75">
      <c r="H48" s="5">
        <v>13</v>
      </c>
      <c r="I48" s="6">
        <v>-0.00101</v>
      </c>
      <c r="J48" s="6">
        <v>0.0107</v>
      </c>
      <c r="K48" s="6">
        <v>0.0136</v>
      </c>
      <c r="L48" s="7">
        <v>0.00734</v>
      </c>
    </row>
    <row r="49" spans="8:12" ht="12.75">
      <c r="H49" s="5">
        <v>14</v>
      </c>
      <c r="I49" s="6">
        <v>-0.00118</v>
      </c>
      <c r="J49" s="6">
        <v>0.00985</v>
      </c>
      <c r="K49" s="6">
        <v>0.0985</v>
      </c>
      <c r="L49" s="7">
        <v>0.00582</v>
      </c>
    </row>
    <row r="50" spans="8:12" ht="12.75">
      <c r="H50" s="5">
        <v>15</v>
      </c>
      <c r="I50" s="6">
        <v>0</v>
      </c>
      <c r="J50" s="6">
        <v>0.00506</v>
      </c>
      <c r="K50" s="6">
        <v>0.00456</v>
      </c>
      <c r="L50" s="7">
        <v>0</v>
      </c>
    </row>
    <row r="51" spans="8:12" ht="13.5" thickBot="1">
      <c r="H51" s="8">
        <v>16</v>
      </c>
      <c r="I51" s="9">
        <v>0.00163</v>
      </c>
      <c r="J51" s="32">
        <f>-0.00126</f>
        <v>-0.00126</v>
      </c>
      <c r="K51" s="9">
        <v>0.00126</v>
      </c>
      <c r="L51" s="10">
        <v>-0.00366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20"/>
    </sheetView>
  </sheetViews>
  <sheetFormatPr defaultColWidth="9.140625" defaultRowHeight="12.75"/>
  <cols>
    <col min="2" max="2" width="9.57421875" style="0" bestFit="1" customWidth="1"/>
  </cols>
  <sheetData>
    <row r="1" spans="1:5" ht="12.75">
      <c r="A1" s="2">
        <v>1</v>
      </c>
      <c r="B1" s="3">
        <v>0.0979</v>
      </c>
      <c r="C1" s="3">
        <v>-0.314</v>
      </c>
      <c r="D1" s="3">
        <v>0.0509</v>
      </c>
      <c r="E1" s="4">
        <v>0.0847</v>
      </c>
    </row>
    <row r="2" spans="1:5" ht="12.75">
      <c r="A2" s="5">
        <v>2</v>
      </c>
      <c r="B2" s="6">
        <v>0.156</v>
      </c>
      <c r="C2" s="6">
        <v>-0.495</v>
      </c>
      <c r="D2" s="6">
        <v>0.171</v>
      </c>
      <c r="E2" s="7">
        <v>0.284</v>
      </c>
    </row>
    <row r="3" spans="1:5" ht="12.75">
      <c r="A3" s="5">
        <v>3</v>
      </c>
      <c r="B3" s="6">
        <v>0.167</v>
      </c>
      <c r="C3" s="6">
        <v>-0.515</v>
      </c>
      <c r="D3" s="6">
        <v>0.303</v>
      </c>
      <c r="E3" s="7">
        <v>0.5</v>
      </c>
    </row>
    <row r="4" spans="1:5" ht="12.75">
      <c r="A4" s="5">
        <v>4</v>
      </c>
      <c r="B4" s="6">
        <v>0.133</v>
      </c>
      <c r="C4" s="6">
        <v>-0.39</v>
      </c>
      <c r="D4" s="6">
        <v>0.39</v>
      </c>
      <c r="E4" s="7">
        <v>0.639</v>
      </c>
    </row>
    <row r="5" spans="1:5" ht="12.75">
      <c r="A5" s="5">
        <v>5</v>
      </c>
      <c r="B5" s="6">
        <v>0.0709</v>
      </c>
      <c r="C5" s="6">
        <v>-0.173</v>
      </c>
      <c r="D5" s="6">
        <v>0.397</v>
      </c>
      <c r="E5" s="7">
        <v>0.643</v>
      </c>
    </row>
    <row r="6" spans="1:5" ht="12.75">
      <c r="A6" s="5">
        <v>6</v>
      </c>
      <c r="B6" s="6">
        <v>0</v>
      </c>
      <c r="C6" s="6">
        <v>0.0655</v>
      </c>
      <c r="D6" s="6">
        <v>0.318</v>
      </c>
      <c r="E6" s="7">
        <v>0.5</v>
      </c>
    </row>
    <row r="7" spans="1:5" ht="12.75">
      <c r="A7" s="5">
        <v>7</v>
      </c>
      <c r="B7" s="6">
        <v>-0.0134</v>
      </c>
      <c r="C7" s="6">
        <v>0.108</v>
      </c>
      <c r="D7" s="6">
        <v>0.195</v>
      </c>
      <c r="E7" s="7">
        <v>0.288</v>
      </c>
    </row>
    <row r="8" spans="1:5" ht="12.75">
      <c r="A8" s="5">
        <v>8</v>
      </c>
      <c r="B8" s="6">
        <v>-0.0107</v>
      </c>
      <c r="C8" s="6">
        <v>0.0903</v>
      </c>
      <c r="D8" s="6">
        <v>0.0903</v>
      </c>
      <c r="E8" s="7">
        <v>0.108</v>
      </c>
    </row>
    <row r="9" spans="1:5" ht="12.75">
      <c r="A9" s="5">
        <v>9</v>
      </c>
      <c r="B9" s="6">
        <v>0</v>
      </c>
      <c r="C9" s="6">
        <v>0.0416</v>
      </c>
      <c r="D9" s="6">
        <v>0.0251</v>
      </c>
      <c r="E9" s="7">
        <v>0</v>
      </c>
    </row>
    <row r="10" spans="1:5" ht="12.75">
      <c r="A10" s="5">
        <v>10</v>
      </c>
      <c r="B10" s="6">
        <v>0.00913</v>
      </c>
      <c r="C10" s="6">
        <v>-0.00193</v>
      </c>
      <c r="D10" s="6">
        <v>0.0019</v>
      </c>
      <c r="E10" s="7">
        <v>-0.0338</v>
      </c>
    </row>
    <row r="11" spans="1:5" ht="12.75">
      <c r="A11" s="5">
        <v>11</v>
      </c>
      <c r="B11" s="6">
        <v>0.00972</v>
      </c>
      <c r="C11" s="6">
        <v>-0.0145</v>
      </c>
      <c r="D11" s="6">
        <v>0.00549</v>
      </c>
      <c r="E11" s="7">
        <v>-0.0205</v>
      </c>
    </row>
    <row r="12" spans="1:5" ht="12.75">
      <c r="A12" s="5">
        <v>12</v>
      </c>
      <c r="B12" s="6">
        <v>0</v>
      </c>
      <c r="C12" s="6">
        <v>0.0105</v>
      </c>
      <c r="D12" s="6">
        <v>0.0131</v>
      </c>
      <c r="E12" s="7">
        <v>0</v>
      </c>
    </row>
    <row r="13" spans="1:5" ht="12.75">
      <c r="A13" s="5">
        <v>13</v>
      </c>
      <c r="B13" s="6">
        <v>-0.00101</v>
      </c>
      <c r="C13" s="6">
        <v>0.0107</v>
      </c>
      <c r="D13" s="6">
        <v>0.0136</v>
      </c>
      <c r="E13" s="7">
        <v>0.00734</v>
      </c>
    </row>
    <row r="14" spans="1:5" ht="12.75">
      <c r="A14" s="5">
        <v>14</v>
      </c>
      <c r="B14" s="6">
        <v>-0.00118</v>
      </c>
      <c r="C14" s="6">
        <v>0.00985</v>
      </c>
      <c r="D14" s="6">
        <v>0.0985</v>
      </c>
      <c r="E14" s="7">
        <v>0.00582</v>
      </c>
    </row>
    <row r="15" spans="1:5" ht="12.75">
      <c r="A15" s="5">
        <v>15</v>
      </c>
      <c r="B15" s="6">
        <v>0</v>
      </c>
      <c r="C15" s="6">
        <v>0.00506</v>
      </c>
      <c r="D15" s="6">
        <v>0.00456</v>
      </c>
      <c r="E15" s="7">
        <v>0</v>
      </c>
    </row>
    <row r="16" spans="1:5" ht="13.5" thickBot="1">
      <c r="A16" s="8">
        <v>16</v>
      </c>
      <c r="B16" s="9">
        <v>0.00163</v>
      </c>
      <c r="C16" s="32">
        <f>-0.00126</f>
        <v>-0.00126</v>
      </c>
      <c r="D16" s="9">
        <v>0.00126</v>
      </c>
      <c r="E16" s="10">
        <v>-0.00366</v>
      </c>
    </row>
    <row r="18" spans="1:5" ht="12.75">
      <c r="A18" s="12" t="s">
        <v>0</v>
      </c>
      <c r="B18" s="12" t="s">
        <v>4</v>
      </c>
      <c r="C18" s="12" t="s">
        <v>1</v>
      </c>
      <c r="D18" s="12" t="s">
        <v>2</v>
      </c>
      <c r="E18" s="12" t="s">
        <v>3</v>
      </c>
    </row>
    <row r="20" spans="1:6" ht="12.75">
      <c r="A20" s="15" t="s">
        <v>27</v>
      </c>
      <c r="B20" s="13"/>
      <c r="C20" s="13"/>
      <c r="D20" s="13"/>
      <c r="E20" s="14"/>
      <c r="F2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Seryi</dc:creator>
  <cp:keywords/>
  <dc:description/>
  <cp:lastModifiedBy>Scott Anderson</cp:lastModifiedBy>
  <cp:lastPrinted>2007-02-24T01:23:30Z</cp:lastPrinted>
  <dcterms:created xsi:type="dcterms:W3CDTF">2007-02-23T22:37:30Z</dcterms:created>
  <dcterms:modified xsi:type="dcterms:W3CDTF">2012-05-11T15:54:06Z</dcterms:modified>
  <cp:category/>
  <cp:version/>
  <cp:contentType/>
  <cp:contentStatus/>
</cp:coreProperties>
</file>