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6155" windowHeight="1224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<sst xmlns="http://schemas.openxmlformats.org/spreadsheetml/2006/main" count="252" uniqueCount="94">
  <si>
    <t>MMF</t>
  </si>
  <si>
    <t>Undulator</t>
  </si>
  <si>
    <t>Date:</t>
  </si>
  <si>
    <t>Crew:</t>
  </si>
  <si>
    <t>Far Value</t>
  </si>
  <si>
    <t>Near Value</t>
  </si>
  <si>
    <t>1st Far</t>
  </si>
  <si>
    <t>1st. Near</t>
  </si>
  <si>
    <t>2nd. Far</t>
  </si>
  <si>
    <t>2nd Near</t>
  </si>
  <si>
    <t>Far Should Read</t>
  </si>
  <si>
    <t>Near Should Read</t>
  </si>
  <si>
    <t>LOS</t>
  </si>
  <si>
    <t>PM Checks</t>
  </si>
  <si>
    <t xml:space="preserve">BUCK IN </t>
  </si>
  <si>
    <t>PM1 X1</t>
  </si>
  <si>
    <t>PM 4 X1</t>
  </si>
  <si>
    <t>"X"</t>
  </si>
  <si>
    <t xml:space="preserve">Undulator </t>
  </si>
  <si>
    <t>1)</t>
  </si>
  <si>
    <t>2)</t>
  </si>
  <si>
    <t>3)</t>
  </si>
  <si>
    <t>4)</t>
  </si>
  <si>
    <t>5)</t>
  </si>
  <si>
    <t>6)</t>
  </si>
  <si>
    <t>7)</t>
  </si>
  <si>
    <t>8)</t>
  </si>
  <si>
    <t>Reference</t>
  </si>
  <si>
    <t>Block</t>
  </si>
  <si>
    <t>A)</t>
  </si>
  <si>
    <t>B)</t>
  </si>
  <si>
    <t>C)</t>
  </si>
  <si>
    <t>D)</t>
  </si>
  <si>
    <t>PM4</t>
  </si>
  <si>
    <t>X1) Buck In</t>
  </si>
  <si>
    <t>Y1)</t>
  </si>
  <si>
    <t>Y2)</t>
  </si>
  <si>
    <t>PM3</t>
  </si>
  <si>
    <t>X1)</t>
  </si>
  <si>
    <t>PM 2</t>
  </si>
  <si>
    <t>PM1</t>
  </si>
  <si>
    <t>"Y"</t>
  </si>
  <si>
    <t>PM4Y1</t>
  </si>
  <si>
    <t>PM1Y1</t>
  </si>
  <si>
    <t>HI =</t>
  </si>
  <si>
    <t>X1</t>
  </si>
  <si>
    <t>PM2</t>
  </si>
  <si>
    <t>Top Of Gage Block</t>
  </si>
  <si>
    <t>Flats</t>
  </si>
  <si>
    <t>U/S</t>
  </si>
  <si>
    <t>D/S</t>
  </si>
  <si>
    <t>(+)</t>
  </si>
  <si>
    <t>(-)</t>
  </si>
  <si>
    <t>Mic To Plus Edge</t>
  </si>
  <si>
    <t>Probe Location</t>
  </si>
  <si>
    <t>Reference Block</t>
  </si>
  <si>
    <t>Probe Location in (X)</t>
  </si>
  <si>
    <t xml:space="preserve"> </t>
  </si>
  <si>
    <t>Date</t>
  </si>
  <si>
    <t>Crew</t>
  </si>
  <si>
    <t>Undulator Values</t>
  </si>
  <si>
    <t>TB</t>
  </si>
  <si>
    <t>Y (in)</t>
  </si>
  <si>
    <t>Y (mm)</t>
  </si>
  <si>
    <t>X (in)</t>
  </si>
  <si>
    <t>X (mm)</t>
  </si>
  <si>
    <t>PM Values</t>
  </si>
  <si>
    <t>Upstream</t>
  </si>
  <si>
    <t>(PM 3)</t>
  </si>
  <si>
    <t>Checks</t>
  </si>
  <si>
    <t>Y2</t>
  </si>
  <si>
    <t>Y1</t>
  </si>
  <si>
    <t>Downstream</t>
  </si>
  <si>
    <t>(PM 2)</t>
  </si>
  <si>
    <t>Probe</t>
  </si>
  <si>
    <t>Y(in)</t>
  </si>
  <si>
    <t>Y(mm)</t>
  </si>
  <si>
    <t>US  +</t>
  </si>
  <si>
    <t>US   -</t>
  </si>
  <si>
    <t>DS  +</t>
  </si>
  <si>
    <t>Top of Gage Block</t>
  </si>
  <si>
    <t>DS   -</t>
  </si>
  <si>
    <t>\</t>
  </si>
  <si>
    <t>Undulator PM Values</t>
  </si>
  <si>
    <t>Ref. PM Values</t>
  </si>
  <si>
    <t>(PM 4)</t>
  </si>
  <si>
    <t>(PM 1)</t>
  </si>
  <si>
    <t>Ref. Block</t>
  </si>
  <si>
    <t>A</t>
  </si>
  <si>
    <t>B</t>
  </si>
  <si>
    <t>C</t>
  </si>
  <si>
    <t>D</t>
  </si>
  <si>
    <t>M. Rogers</t>
  </si>
  <si>
    <t>H. Imfeld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</si>
</sst>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0"/>
    <numFmt numFmtId="166" formatCode="#,##0.000"/>
    <numFmt numFmtId="167" formatCode="[$-409]dddd\,\ mmmm\ dd\,\ yyyy"/>
    <numFmt numFmtId="168" formatCode="mm/dd/yy;@"/>
    <numFmt numFmtId="169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53"/>
      <name val="Arial"/>
      <family val="0"/>
    </font>
    <font>
      <b/>
      <sz val="10"/>
      <color indexed="53"/>
      <name val="Arial"/>
      <family val="0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164" fontId="0" fillId="0" borderId="3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164" fontId="0" fillId="0" borderId="6" xfId="0" applyNumberForma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/>
    </xf>
    <xf numFmtId="164" fontId="0" fillId="0" borderId="7" xfId="0" applyNumberFormat="1" applyBorder="1" applyAlignment="1">
      <alignment horizontal="center"/>
    </xf>
    <xf numFmtId="0" fontId="0" fillId="0" borderId="0" xfId="0" applyAlignment="1">
      <alignment/>
    </xf>
    <xf numFmtId="164" fontId="0" fillId="0" borderId="4" xfId="0" applyNumberFormat="1" applyFont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164" fontId="4" fillId="2" borderId="0" xfId="0" applyNumberFormat="1" applyFont="1" applyFill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14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0" fontId="6" fillId="0" borderId="0" xfId="0" applyFont="1" applyAlignment="1">
      <alignment/>
    </xf>
    <xf numFmtId="164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right" indent="1"/>
    </xf>
    <xf numFmtId="2" fontId="0" fillId="0" borderId="0" xfId="0" applyNumberFormat="1" applyBorder="1" applyAlignment="1">
      <alignment horizontal="right" indent="1"/>
    </xf>
    <xf numFmtId="2" fontId="0" fillId="0" borderId="9" xfId="0" applyNumberFormat="1" applyBorder="1" applyAlignment="1">
      <alignment horizontal="right" indent="1"/>
    </xf>
    <xf numFmtId="0" fontId="0" fillId="3" borderId="8" xfId="0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0" fillId="0" borderId="0" xfId="0" applyNumberFormat="1" applyAlignment="1">
      <alignment/>
    </xf>
    <xf numFmtId="164" fontId="1" fillId="0" borderId="3" xfId="0" applyNumberFormat="1" applyFont="1" applyBorder="1" applyAlignment="1">
      <alignment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164" fontId="0" fillId="0" borderId="0" xfId="0" applyNumberFormat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/>
    </xf>
    <xf numFmtId="164" fontId="0" fillId="2" borderId="4" xfId="0" applyNumberFormat="1" applyFill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8" fontId="0" fillId="0" borderId="2" xfId="0" applyNumberFormat="1" applyBorder="1" applyAlignment="1">
      <alignment horizontal="right"/>
    </xf>
    <xf numFmtId="168" fontId="0" fillId="0" borderId="2" xfId="0" applyNumberFormat="1" applyBorder="1" applyAlignment="1">
      <alignment/>
    </xf>
    <xf numFmtId="168" fontId="0" fillId="0" borderId="7" xfId="0" applyNumberFormat="1" applyBorder="1" applyAlignment="1">
      <alignment/>
    </xf>
    <xf numFmtId="0" fontId="0" fillId="0" borderId="7" xfId="0" applyBorder="1" applyAlignment="1">
      <alignment horizontal="right"/>
    </xf>
    <xf numFmtId="0" fontId="0" fillId="2" borderId="11" xfId="0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164" fontId="0" fillId="2" borderId="13" xfId="0" applyNumberFormat="1" applyFill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1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97"/>
  <sheetViews>
    <sheetView workbookViewId="0" topLeftCell="A1">
      <selection activeCell="E18" sqref="E18"/>
    </sheetView>
  </sheetViews>
  <sheetFormatPr defaultColWidth="9.140625" defaultRowHeight="12.75"/>
  <cols>
    <col min="1" max="16384" width="18.7109375" style="0" customWidth="1"/>
  </cols>
  <sheetData>
    <row r="1" spans="1:4" ht="15.75">
      <c r="A1" s="8" t="s">
        <v>0</v>
      </c>
      <c r="D1" s="20" t="s">
        <v>13</v>
      </c>
    </row>
    <row r="2" spans="1:4" ht="15.75">
      <c r="A2" s="9"/>
      <c r="D2" s="10"/>
    </row>
    <row r="3" spans="1:4" ht="15.75">
      <c r="A3" s="9" t="s">
        <v>17</v>
      </c>
      <c r="D3" s="10"/>
    </row>
    <row r="5" spans="1:2" ht="13.5" thickBot="1">
      <c r="A5" s="5" t="s">
        <v>1</v>
      </c>
      <c r="B5" s="61">
        <v>27</v>
      </c>
    </row>
    <row r="6" spans="1:2" ht="13.5" thickBot="1">
      <c r="A6" s="5" t="s">
        <v>2</v>
      </c>
      <c r="B6" s="70">
        <v>39996</v>
      </c>
    </row>
    <row r="7" spans="1:2" ht="13.5" thickBot="1">
      <c r="A7" s="5" t="s">
        <v>3</v>
      </c>
      <c r="B7" s="60" t="s">
        <v>92</v>
      </c>
    </row>
    <row r="8" ht="12.75">
      <c r="B8" t="s">
        <v>93</v>
      </c>
    </row>
    <row r="9" ht="12.75">
      <c r="A9" s="1" t="s">
        <v>14</v>
      </c>
    </row>
    <row r="10" spans="1:3" ht="12.75">
      <c r="A10" s="6" t="s">
        <v>4</v>
      </c>
      <c r="B10" s="15">
        <v>0</v>
      </c>
      <c r="C10" s="12" t="s">
        <v>15</v>
      </c>
    </row>
    <row r="11" spans="1:3" ht="12.75">
      <c r="A11" s="6" t="s">
        <v>5</v>
      </c>
      <c r="B11" s="15">
        <v>0</v>
      </c>
      <c r="C11" s="12" t="s">
        <v>16</v>
      </c>
    </row>
    <row r="12" spans="1:2" ht="12.75">
      <c r="A12" s="7" t="s">
        <v>6</v>
      </c>
      <c r="B12" s="15">
        <v>34</v>
      </c>
    </row>
    <row r="13" spans="1:2" ht="12.75">
      <c r="A13" s="7" t="s">
        <v>7</v>
      </c>
      <c r="B13" s="15">
        <v>30.409</v>
      </c>
    </row>
    <row r="14" spans="1:2" ht="12.75">
      <c r="A14" s="7" t="s">
        <v>8</v>
      </c>
      <c r="B14" s="15">
        <v>28.44</v>
      </c>
    </row>
    <row r="15" spans="1:2" ht="12.75">
      <c r="A15" s="7" t="s">
        <v>9</v>
      </c>
      <c r="B15" s="15">
        <v>28.873</v>
      </c>
    </row>
    <row r="16" spans="1:2" ht="12.75">
      <c r="A16" s="7" t="s">
        <v>10</v>
      </c>
      <c r="B16" s="15">
        <v>29.038</v>
      </c>
    </row>
    <row r="17" spans="1:2" ht="12.75">
      <c r="A17" s="7" t="s">
        <v>11</v>
      </c>
      <c r="B17" s="15">
        <v>29.038</v>
      </c>
    </row>
    <row r="18" spans="1:2" ht="12.75">
      <c r="A18" s="5" t="s">
        <v>12</v>
      </c>
      <c r="B18" s="15">
        <v>29.038</v>
      </c>
    </row>
    <row r="20" ht="12.75">
      <c r="A20" s="11" t="s">
        <v>18</v>
      </c>
    </row>
    <row r="23" spans="1:4" ht="13.5" thickBot="1">
      <c r="A23" s="27" t="s">
        <v>19</v>
      </c>
      <c r="B23" s="27" t="s">
        <v>20</v>
      </c>
      <c r="C23" s="27" t="s">
        <v>21</v>
      </c>
      <c r="D23" s="27" t="s">
        <v>22</v>
      </c>
    </row>
    <row r="24" spans="1:4" ht="13.5" thickBot="1">
      <c r="A24" s="19">
        <v>33.514</v>
      </c>
      <c r="B24" s="19">
        <v>33.521</v>
      </c>
      <c r="C24" s="19">
        <v>33.52</v>
      </c>
      <c r="D24" s="19">
        <v>33.522</v>
      </c>
    </row>
    <row r="25" spans="1:4" ht="12.75">
      <c r="A25" s="14">
        <v>1</v>
      </c>
      <c r="B25" s="14">
        <v>1</v>
      </c>
      <c r="C25" s="14">
        <v>1</v>
      </c>
      <c r="D25" s="14">
        <v>1</v>
      </c>
    </row>
    <row r="26" spans="1:4" ht="12.75">
      <c r="A26" s="15">
        <f>SUM(A24:A25)</f>
        <v>34.514</v>
      </c>
      <c r="B26" s="15">
        <f>SUM(B24:B25)</f>
        <v>34.521</v>
      </c>
      <c r="C26" s="15">
        <f>SUM(C24:C25)</f>
        <v>34.52</v>
      </c>
      <c r="D26" s="15">
        <f>SUM(D24:D25)</f>
        <v>34.522</v>
      </c>
    </row>
    <row r="27" spans="1:4" ht="13.5" thickBot="1">
      <c r="A27" s="15">
        <f>B18</f>
        <v>29.038</v>
      </c>
      <c r="B27" s="15">
        <f>B18</f>
        <v>29.038</v>
      </c>
      <c r="C27" s="15">
        <f>B18</f>
        <v>29.038</v>
      </c>
      <c r="D27" s="15">
        <f>B18</f>
        <v>29.038</v>
      </c>
    </row>
    <row r="28" spans="1:4" ht="13.5" thickBot="1">
      <c r="A28" s="16">
        <f>SUM(A27-A26)</f>
        <v>-5.476000000000003</v>
      </c>
      <c r="B28" s="16">
        <f>SUM(B27-B26)</f>
        <v>-5.4830000000000005</v>
      </c>
      <c r="C28" s="16">
        <f>SUM(C27-C26)</f>
        <v>-5.482000000000003</v>
      </c>
      <c r="D28" s="16">
        <f>SUM(D27-D26)</f>
        <v>-5.483999999999998</v>
      </c>
    </row>
    <row r="29" spans="1:4" ht="12.75">
      <c r="A29" s="56"/>
      <c r="B29" s="56"/>
      <c r="C29" s="56"/>
      <c r="D29" s="56"/>
    </row>
    <row r="30" spans="1:4" ht="13.5" thickBot="1">
      <c r="A30" s="62" t="s">
        <v>23</v>
      </c>
      <c r="B30" s="62" t="s">
        <v>24</v>
      </c>
      <c r="C30" s="62" t="s">
        <v>25</v>
      </c>
      <c r="D30" s="62" t="s">
        <v>26</v>
      </c>
    </row>
    <row r="31" spans="1:4" ht="13.5" thickBot="1">
      <c r="A31" s="19">
        <v>23.736</v>
      </c>
      <c r="B31" s="19">
        <v>23.741</v>
      </c>
      <c r="C31" s="19">
        <v>23.742</v>
      </c>
      <c r="D31" s="19">
        <v>23.737</v>
      </c>
    </row>
    <row r="32" spans="1:4" ht="12.75">
      <c r="A32" s="14">
        <v>1</v>
      </c>
      <c r="B32" s="14">
        <v>1</v>
      </c>
      <c r="C32" s="14">
        <v>1</v>
      </c>
      <c r="D32" s="14">
        <v>1</v>
      </c>
    </row>
    <row r="33" spans="1:4" ht="12.75">
      <c r="A33" s="15">
        <f>SUM(A31:A32)</f>
        <v>24.736</v>
      </c>
      <c r="B33" s="15">
        <f>SUM(B31:B32)</f>
        <v>24.741</v>
      </c>
      <c r="C33" s="15">
        <f>SUM(C31:C32)</f>
        <v>24.742</v>
      </c>
      <c r="D33" s="15">
        <f>SUM(D31:D32)</f>
        <v>24.737</v>
      </c>
    </row>
    <row r="34" spans="1:4" ht="13.5" thickBot="1">
      <c r="A34" s="15">
        <f>B18</f>
        <v>29.038</v>
      </c>
      <c r="B34" s="15">
        <f>B18</f>
        <v>29.038</v>
      </c>
      <c r="C34" s="15">
        <f>B18</f>
        <v>29.038</v>
      </c>
      <c r="D34" s="15">
        <f>B18</f>
        <v>29.038</v>
      </c>
    </row>
    <row r="35" spans="1:4" ht="13.5" thickBot="1">
      <c r="A35" s="17">
        <f>SUM(A34-A33)</f>
        <v>4.302</v>
      </c>
      <c r="B35" s="17">
        <f>SUM(B34-B33)</f>
        <v>4.297000000000001</v>
      </c>
      <c r="C35" s="17">
        <f>SUM(C34-C33)</f>
        <v>4.295999999999999</v>
      </c>
      <c r="D35" s="16">
        <f>SUM(D34-D33)</f>
        <v>4.301000000000002</v>
      </c>
    </row>
    <row r="36" spans="1:4" ht="12.75">
      <c r="A36" s="56"/>
      <c r="B36" s="56"/>
      <c r="C36" s="56"/>
      <c r="D36" s="56"/>
    </row>
    <row r="37" spans="1:4" ht="12.75">
      <c r="A37" s="56"/>
      <c r="B37" s="56"/>
      <c r="C37" s="56"/>
      <c r="D37" s="56"/>
    </row>
    <row r="38" spans="1:4" ht="13.5" thickBot="1">
      <c r="A38" s="56"/>
      <c r="B38" s="63" t="s">
        <v>27</v>
      </c>
      <c r="C38" s="64" t="s">
        <v>28</v>
      </c>
      <c r="D38" s="56"/>
    </row>
    <row r="39" spans="1:4" ht="12.75">
      <c r="A39" s="56"/>
      <c r="B39" s="56"/>
      <c r="C39" s="56"/>
      <c r="D39" s="56"/>
    </row>
    <row r="40" spans="1:4" ht="13.5" thickBot="1">
      <c r="A40" s="59" t="s">
        <v>29</v>
      </c>
      <c r="B40" s="59" t="s">
        <v>30</v>
      </c>
      <c r="C40" s="59" t="s">
        <v>31</v>
      </c>
      <c r="D40" s="59" t="s">
        <v>32</v>
      </c>
    </row>
    <row r="41" spans="1:4" ht="13.5" thickBot="1">
      <c r="A41" s="19">
        <v>35.073</v>
      </c>
      <c r="B41" s="19">
        <v>30.537</v>
      </c>
      <c r="C41" s="19">
        <v>28.78</v>
      </c>
      <c r="D41" s="19">
        <v>28.78</v>
      </c>
    </row>
    <row r="42" spans="1:4" ht="12.75">
      <c r="A42" s="14">
        <v>1</v>
      </c>
      <c r="B42" s="14">
        <v>1</v>
      </c>
      <c r="C42" s="14">
        <v>1</v>
      </c>
      <c r="D42" s="14">
        <v>1</v>
      </c>
    </row>
    <row r="43" spans="1:4" ht="12.75">
      <c r="A43" s="15">
        <f>SUM(A41:A42)</f>
        <v>36.073</v>
      </c>
      <c r="B43" s="15">
        <f>SUM(B41:B42)</f>
        <v>31.537</v>
      </c>
      <c r="C43" s="15">
        <f>SUM(C41:C42)</f>
        <v>29.78</v>
      </c>
      <c r="D43" s="15">
        <f>SUM(D41:D42)</f>
        <v>29.78</v>
      </c>
    </row>
    <row r="44" spans="1:4" ht="13.5" thickBot="1">
      <c r="A44" s="18">
        <f>B18</f>
        <v>29.038</v>
      </c>
      <c r="B44" s="18">
        <f>B18</f>
        <v>29.038</v>
      </c>
      <c r="C44" s="18">
        <f>B18</f>
        <v>29.038</v>
      </c>
      <c r="D44" s="18">
        <f>B18</f>
        <v>29.038</v>
      </c>
    </row>
    <row r="45" spans="1:4" ht="13.5" thickBot="1">
      <c r="A45" s="17">
        <f>SUM(A44-A43)</f>
        <v>-7.035</v>
      </c>
      <c r="B45" s="17">
        <f>SUM(B44-B43)</f>
        <v>-2.4989999999999988</v>
      </c>
      <c r="C45" s="17">
        <f>SUM(C44-C43)</f>
        <v>-0.7420000000000009</v>
      </c>
      <c r="D45" s="16">
        <f>SUM(D44-D43)</f>
        <v>-0.7420000000000009</v>
      </c>
    </row>
    <row r="51" spans="1:4" ht="15.75">
      <c r="A51" s="8" t="s">
        <v>0</v>
      </c>
      <c r="D51" s="20" t="s">
        <v>13</v>
      </c>
    </row>
    <row r="52" spans="1:4" ht="15.75">
      <c r="A52" s="9"/>
      <c r="D52" s="10"/>
    </row>
    <row r="53" spans="1:4" ht="15.75">
      <c r="A53" s="9" t="s">
        <v>17</v>
      </c>
      <c r="D53" s="10"/>
    </row>
    <row r="54" spans="1:4" ht="15.75">
      <c r="A54" s="9"/>
      <c r="D54" s="10"/>
    </row>
    <row r="55" spans="1:2" ht="12.75">
      <c r="A55" s="21">
        <f>B18</f>
        <v>29.038</v>
      </c>
      <c r="B55" s="1" t="s">
        <v>12</v>
      </c>
    </row>
    <row r="56" spans="1:2" ht="13.5" thickBot="1">
      <c r="A56" s="5" t="s">
        <v>1</v>
      </c>
      <c r="B56" s="2">
        <f>B5</f>
        <v>27</v>
      </c>
    </row>
    <row r="57" spans="1:2" ht="13.5" thickBot="1">
      <c r="A57" s="5" t="s">
        <v>2</v>
      </c>
      <c r="B57" s="71">
        <f>B6</f>
        <v>39996</v>
      </c>
    </row>
    <row r="58" spans="1:2" ht="13.5" thickBot="1">
      <c r="A58" s="5" t="s">
        <v>3</v>
      </c>
      <c r="B58" s="3" t="str">
        <f>B7</f>
        <v>M. Rogers</v>
      </c>
    </row>
    <row r="59" spans="1:2" ht="12.75">
      <c r="A59" s="5"/>
      <c r="B59" s="26"/>
    </row>
    <row r="61" ht="12.75">
      <c r="B61" s="23" t="s">
        <v>33</v>
      </c>
    </row>
    <row r="63" spans="1:3" ht="13.5" thickBot="1">
      <c r="A63" s="1" t="s">
        <v>34</v>
      </c>
      <c r="B63" s="1" t="s">
        <v>35</v>
      </c>
      <c r="C63" s="1" t="s">
        <v>36</v>
      </c>
    </row>
    <row r="64" spans="1:3" ht="13.5" thickBot="1">
      <c r="A64" s="65"/>
      <c r="B64" s="19">
        <v>31.638</v>
      </c>
      <c r="C64" s="19">
        <v>31.642</v>
      </c>
    </row>
    <row r="65" spans="1:3" ht="12.75">
      <c r="A65" s="40"/>
      <c r="B65" s="14">
        <v>1</v>
      </c>
      <c r="C65" s="14">
        <v>1</v>
      </c>
    </row>
    <row r="66" spans="1:3" ht="12.75">
      <c r="A66" s="43"/>
      <c r="B66" s="15">
        <f>SUM(B64:B65)</f>
        <v>32.638000000000005</v>
      </c>
      <c r="C66" s="15">
        <f>SUM(C64:C65)</f>
        <v>32.641999999999996</v>
      </c>
    </row>
    <row r="67" spans="1:3" ht="13.5" thickBot="1">
      <c r="A67" s="34"/>
      <c r="B67" s="15">
        <f>B18</f>
        <v>29.038</v>
      </c>
      <c r="C67" s="15">
        <f>B18</f>
        <v>29.038</v>
      </c>
    </row>
    <row r="68" spans="1:3" ht="13.5" thickBot="1">
      <c r="A68" s="41">
        <v>0</v>
      </c>
      <c r="B68" s="17">
        <f>SUM(B67-B66)</f>
        <v>-3.600000000000005</v>
      </c>
      <c r="C68" s="16">
        <f>SUM(C67-C66)</f>
        <v>-3.6039999999999957</v>
      </c>
    </row>
    <row r="69" spans="1:3" ht="12.75">
      <c r="A69" s="25"/>
      <c r="B69" s="25"/>
      <c r="C69" s="25"/>
    </row>
    <row r="70" spans="1:3" ht="12.75">
      <c r="A70" s="56"/>
      <c r="B70" s="56"/>
      <c r="C70" s="56"/>
    </row>
    <row r="71" spans="1:3" ht="12.75">
      <c r="A71" s="56"/>
      <c r="B71" s="66" t="s">
        <v>37</v>
      </c>
      <c r="C71" s="56"/>
    </row>
    <row r="72" spans="1:3" ht="12.75">
      <c r="A72" s="56"/>
      <c r="B72" s="56"/>
      <c r="C72" s="56"/>
    </row>
    <row r="73" spans="1:3" ht="13.5" thickBot="1">
      <c r="A73" s="59" t="s">
        <v>38</v>
      </c>
      <c r="B73" s="59" t="s">
        <v>35</v>
      </c>
      <c r="C73" s="59" t="s">
        <v>36</v>
      </c>
    </row>
    <row r="74" spans="1:3" ht="13.5" thickBot="1">
      <c r="A74" s="19">
        <v>29.914</v>
      </c>
      <c r="B74" s="19">
        <v>33.508</v>
      </c>
      <c r="C74" s="19">
        <v>33.512</v>
      </c>
    </row>
    <row r="75" spans="1:3" ht="12.75">
      <c r="A75" s="14">
        <v>1</v>
      </c>
      <c r="B75" s="14">
        <v>1</v>
      </c>
      <c r="C75" s="14">
        <v>1</v>
      </c>
    </row>
    <row r="76" spans="1:3" ht="12.75">
      <c r="A76" s="15">
        <f>SUM(A74:A75)</f>
        <v>30.914</v>
      </c>
      <c r="B76" s="15">
        <f>SUM(B74:B75)</f>
        <v>34.508</v>
      </c>
      <c r="C76" s="15">
        <f>SUM(C74:C75)</f>
        <v>34.512</v>
      </c>
    </row>
    <row r="77" spans="1:3" ht="13.5" thickBot="1">
      <c r="A77" s="15">
        <f>B18</f>
        <v>29.038</v>
      </c>
      <c r="B77" s="15">
        <f>B18</f>
        <v>29.038</v>
      </c>
      <c r="C77" s="15">
        <f>B18</f>
        <v>29.038</v>
      </c>
    </row>
    <row r="78" spans="1:3" ht="13.5" thickBot="1">
      <c r="A78" s="16">
        <f>SUM(A77-A76)</f>
        <v>-1.8760000000000012</v>
      </c>
      <c r="B78" s="16">
        <f>SUM(B77-B76)</f>
        <v>-5.470000000000002</v>
      </c>
      <c r="C78" s="16">
        <f>SUM(C77-C76)</f>
        <v>-5.474</v>
      </c>
    </row>
    <row r="79" spans="1:3" ht="12.75">
      <c r="A79" s="25"/>
      <c r="B79" s="25"/>
      <c r="C79" s="25"/>
    </row>
    <row r="80" spans="1:3" ht="12.75">
      <c r="A80" s="56"/>
      <c r="B80" s="56"/>
      <c r="C80" s="56"/>
    </row>
    <row r="81" spans="1:3" ht="12.75">
      <c r="A81" s="56"/>
      <c r="B81" s="67" t="s">
        <v>39</v>
      </c>
      <c r="C81" s="56"/>
    </row>
    <row r="82" spans="1:3" ht="13.5" thickBot="1">
      <c r="A82" s="59" t="s">
        <v>38</v>
      </c>
      <c r="B82" s="59" t="s">
        <v>35</v>
      </c>
      <c r="C82" s="59" t="s">
        <v>36</v>
      </c>
    </row>
    <row r="83" spans="1:3" ht="13.5" thickBot="1">
      <c r="A83" s="19">
        <v>29.913</v>
      </c>
      <c r="B83" s="19">
        <v>33.507</v>
      </c>
      <c r="C83" s="19">
        <v>33.508</v>
      </c>
    </row>
    <row r="84" spans="1:3" ht="12.75">
      <c r="A84" s="24">
        <v>1</v>
      </c>
      <c r="B84" s="24">
        <v>1</v>
      </c>
      <c r="C84" s="24">
        <v>1</v>
      </c>
    </row>
    <row r="85" spans="1:3" ht="12.75">
      <c r="A85" s="15">
        <f>SUM(A83:A84)</f>
        <v>30.913</v>
      </c>
      <c r="B85" s="15">
        <f>SUM(B83:B84)</f>
        <v>34.507</v>
      </c>
      <c r="C85" s="15">
        <f>SUM(C83:C84)</f>
        <v>34.508</v>
      </c>
    </row>
    <row r="86" spans="1:3" ht="13.5" thickBot="1">
      <c r="A86" s="15">
        <f>B18</f>
        <v>29.038</v>
      </c>
      <c r="B86" s="15">
        <f>B18</f>
        <v>29.038</v>
      </c>
      <c r="C86" s="15">
        <f>B18</f>
        <v>29.038</v>
      </c>
    </row>
    <row r="87" spans="1:3" ht="13.5" thickBot="1">
      <c r="A87" s="19">
        <f>SUM(A86-A85)</f>
        <v>-1.875</v>
      </c>
      <c r="B87" s="19">
        <f>SUM(B86-B85)</f>
        <v>-5.468999999999998</v>
      </c>
      <c r="C87" s="19">
        <f>SUM(C86-C85)</f>
        <v>-5.470000000000002</v>
      </c>
    </row>
    <row r="88" spans="1:3" ht="12.75">
      <c r="A88" s="18"/>
      <c r="B88" s="18"/>
      <c r="C88" s="18"/>
    </row>
    <row r="89" spans="1:3" ht="12.75">
      <c r="A89" s="56"/>
      <c r="B89" s="56"/>
      <c r="C89" s="56"/>
    </row>
    <row r="90" spans="1:3" ht="12.75">
      <c r="A90" s="56"/>
      <c r="B90" s="67" t="s">
        <v>40</v>
      </c>
      <c r="C90" s="56"/>
    </row>
    <row r="91" spans="1:3" ht="13.5" thickBot="1">
      <c r="A91" s="59" t="s">
        <v>34</v>
      </c>
      <c r="B91" s="59" t="s">
        <v>35</v>
      </c>
      <c r="C91" s="59" t="s">
        <v>36</v>
      </c>
    </row>
    <row r="92" spans="1:3" ht="13.5" thickBot="1">
      <c r="A92" s="65"/>
      <c r="B92" s="19">
        <v>31.641</v>
      </c>
      <c r="C92" s="19">
        <v>31.636</v>
      </c>
    </row>
    <row r="93" spans="1:3" ht="12.75">
      <c r="A93" s="33"/>
      <c r="B93" s="24">
        <v>1</v>
      </c>
      <c r="C93" s="24">
        <v>1</v>
      </c>
    </row>
    <row r="94" spans="1:3" ht="12.75">
      <c r="A94" s="43"/>
      <c r="B94" s="15">
        <f>SUM(B92:B93)</f>
        <v>32.641</v>
      </c>
      <c r="C94" s="15">
        <f>SUM(C92:C93)</f>
        <v>32.635999999999996</v>
      </c>
    </row>
    <row r="95" spans="1:3" ht="13.5" thickBot="1">
      <c r="A95" s="42"/>
      <c r="B95" s="18">
        <f>B18</f>
        <v>29.038</v>
      </c>
      <c r="C95" s="18">
        <f>B18</f>
        <v>29.038</v>
      </c>
    </row>
    <row r="96" spans="1:3" ht="13.5" thickBot="1">
      <c r="A96" s="35">
        <v>0</v>
      </c>
      <c r="B96" s="16">
        <f>SUM(B95-B94)</f>
        <v>-3.602999999999998</v>
      </c>
      <c r="C96" s="16">
        <f>SUM(C95-C94)</f>
        <v>-3.5979999999999954</v>
      </c>
    </row>
    <row r="101" spans="1:4" ht="15.75">
      <c r="A101" s="8" t="s">
        <v>0</v>
      </c>
      <c r="D101" s="20" t="s">
        <v>13</v>
      </c>
    </row>
    <row r="102" spans="1:4" ht="15.75">
      <c r="A102" s="9"/>
      <c r="D102" s="10"/>
    </row>
    <row r="103" spans="1:4" ht="16.5" thickBot="1">
      <c r="A103" s="9" t="s">
        <v>41</v>
      </c>
      <c r="B103" s="26"/>
      <c r="C103" s="4" t="s">
        <v>42</v>
      </c>
      <c r="D103" s="4" t="s">
        <v>43</v>
      </c>
    </row>
    <row r="104" spans="1:4" ht="16.5" thickBot="1">
      <c r="A104" s="9"/>
      <c r="C104" s="19">
        <v>5.852</v>
      </c>
      <c r="D104" s="32">
        <v>5.866</v>
      </c>
    </row>
    <row r="105" spans="1:4" ht="12.75">
      <c r="A105" s="21"/>
      <c r="B105" s="1"/>
      <c r="C105" s="15">
        <v>1</v>
      </c>
      <c r="D105" s="15">
        <v>1</v>
      </c>
    </row>
    <row r="106" spans="1:4" ht="13.5" thickBot="1">
      <c r="A106" s="5" t="s">
        <v>1</v>
      </c>
      <c r="B106" s="2">
        <f>B5</f>
        <v>27</v>
      </c>
      <c r="C106" s="15">
        <f>SUM(C104+C105)</f>
        <v>6.852</v>
      </c>
      <c r="D106" s="15">
        <f>SUM(D104+D105)</f>
        <v>6.866</v>
      </c>
    </row>
    <row r="107" spans="1:4" ht="13.5" thickBot="1">
      <c r="A107" s="5" t="s">
        <v>2</v>
      </c>
      <c r="B107" s="71">
        <f>B6</f>
        <v>39996</v>
      </c>
      <c r="C107" s="26"/>
      <c r="D107" s="26"/>
    </row>
    <row r="108" spans="1:2" ht="13.5" thickBot="1">
      <c r="A108" s="5" t="s">
        <v>3</v>
      </c>
      <c r="B108" s="3" t="str">
        <f>B7</f>
        <v>M. Rogers</v>
      </c>
    </row>
    <row r="109" spans="3:4" ht="13.5" thickBot="1">
      <c r="C109" s="22" t="s">
        <v>44</v>
      </c>
      <c r="D109" s="16">
        <f>AVERAGE(C106,D106)</f>
        <v>6.859</v>
      </c>
    </row>
    <row r="111" spans="1:3" ht="12.75">
      <c r="A111" s="5" t="s">
        <v>33</v>
      </c>
      <c r="C111" s="5" t="s">
        <v>37</v>
      </c>
    </row>
    <row r="113" spans="1:4" ht="13.5" thickBot="1">
      <c r="A113" t="s">
        <v>35</v>
      </c>
      <c r="B113" t="s">
        <v>38</v>
      </c>
      <c r="C113" t="s">
        <v>36</v>
      </c>
      <c r="D113" t="s">
        <v>45</v>
      </c>
    </row>
    <row r="114" spans="1:4" ht="13.5" thickBot="1">
      <c r="A114" s="19">
        <f>C104</f>
        <v>5.852</v>
      </c>
      <c r="B114" s="19">
        <v>9.458</v>
      </c>
      <c r="C114" s="19">
        <v>5.86</v>
      </c>
      <c r="D114" s="19">
        <v>9.46</v>
      </c>
    </row>
    <row r="115" spans="1:4" ht="12.75">
      <c r="A115" s="14">
        <v>1</v>
      </c>
      <c r="B115" s="14">
        <v>1</v>
      </c>
      <c r="C115" s="14">
        <v>1</v>
      </c>
      <c r="D115" s="14">
        <v>1</v>
      </c>
    </row>
    <row r="116" spans="1:4" ht="12.75">
      <c r="A116" s="15">
        <f>SUM(A114:A115)</f>
        <v>6.852</v>
      </c>
      <c r="B116" s="15">
        <f>SUM(B114:B115)</f>
        <v>10.458</v>
      </c>
      <c r="C116" s="15">
        <f>SUM(C114:C115)</f>
        <v>6.86</v>
      </c>
      <c r="D116" s="15">
        <f>SUM(D114:D115)</f>
        <v>10.46</v>
      </c>
    </row>
    <row r="117" spans="1:4" ht="13.5" thickBot="1">
      <c r="A117" s="18">
        <f>D109</f>
        <v>6.859</v>
      </c>
      <c r="B117" s="18">
        <f>D109</f>
        <v>6.859</v>
      </c>
      <c r="C117" s="18">
        <f>D109</f>
        <v>6.859</v>
      </c>
      <c r="D117" s="18">
        <f>D109</f>
        <v>6.859</v>
      </c>
    </row>
    <row r="118" spans="1:4" ht="13.5" thickBot="1">
      <c r="A118" s="19">
        <f>SUM(A117-A116)</f>
        <v>0.006999999999999673</v>
      </c>
      <c r="B118" s="19">
        <f>SUM(B117-B116)</f>
        <v>-3.599</v>
      </c>
      <c r="C118" s="19">
        <f>SUM(C117-C116)</f>
        <v>-0.001000000000000334</v>
      </c>
      <c r="D118" s="19">
        <f>SUM(D117-D116)</f>
        <v>-3.601000000000001</v>
      </c>
    </row>
    <row r="119" spans="1:4" ht="12.75">
      <c r="A119" s="56"/>
      <c r="B119" s="56"/>
      <c r="C119" s="56"/>
      <c r="D119" s="56"/>
    </row>
    <row r="120" spans="1:4" ht="12.75">
      <c r="A120" s="56"/>
      <c r="B120" s="56"/>
      <c r="C120" s="56"/>
      <c r="D120" s="56"/>
    </row>
    <row r="121" spans="1:4" ht="12.75">
      <c r="A121" s="21" t="s">
        <v>46</v>
      </c>
      <c r="B121" s="56"/>
      <c r="C121" s="21" t="s">
        <v>40</v>
      </c>
      <c r="D121" s="56"/>
    </row>
    <row r="122" spans="1:4" ht="12.75">
      <c r="A122" s="56"/>
      <c r="B122" s="56"/>
      <c r="C122" s="56"/>
      <c r="D122" s="56"/>
    </row>
    <row r="123" spans="1:4" ht="13.5" thickBot="1">
      <c r="A123" s="56" t="s">
        <v>35</v>
      </c>
      <c r="B123" s="56" t="s">
        <v>38</v>
      </c>
      <c r="C123" s="56" t="s">
        <v>35</v>
      </c>
      <c r="D123" s="56" t="s">
        <v>38</v>
      </c>
    </row>
    <row r="124" spans="1:4" ht="13.5" thickBot="1">
      <c r="A124" s="19">
        <v>5.861</v>
      </c>
      <c r="B124" s="19">
        <v>9.462</v>
      </c>
      <c r="C124" s="19">
        <f>D104</f>
        <v>5.866</v>
      </c>
      <c r="D124" s="19">
        <v>9.465</v>
      </c>
    </row>
    <row r="125" spans="1:4" ht="12.75">
      <c r="A125" s="14">
        <v>1</v>
      </c>
      <c r="B125" s="14">
        <v>1</v>
      </c>
      <c r="C125" s="14">
        <v>1</v>
      </c>
      <c r="D125" s="14">
        <v>1</v>
      </c>
    </row>
    <row r="126" spans="1:4" ht="12.75">
      <c r="A126" s="15">
        <f>SUM(A124:A125)</f>
        <v>6.861</v>
      </c>
      <c r="B126" s="15">
        <f>SUM(B124:B125)</f>
        <v>10.462</v>
      </c>
      <c r="C126" s="15">
        <f>SUM(C124:C125)</f>
        <v>6.866</v>
      </c>
      <c r="D126" s="15">
        <f>SUM(D124:D125)</f>
        <v>10.465</v>
      </c>
    </row>
    <row r="127" spans="1:4" ht="13.5" thickBot="1">
      <c r="A127" s="18">
        <f>D109</f>
        <v>6.859</v>
      </c>
      <c r="B127" s="18">
        <f>D109</f>
        <v>6.859</v>
      </c>
      <c r="C127" s="18">
        <f>D109</f>
        <v>6.859</v>
      </c>
      <c r="D127" s="18">
        <f>D109</f>
        <v>6.859</v>
      </c>
    </row>
    <row r="128" spans="1:4" ht="13.5" thickBot="1">
      <c r="A128" s="19">
        <f>SUM(A127-A126)</f>
        <v>-0.0019999999999997797</v>
      </c>
      <c r="B128" s="19">
        <f>SUM(B127-B126)</f>
        <v>-3.6029999999999998</v>
      </c>
      <c r="C128" s="19">
        <f>SUM(C127-C126)</f>
        <v>-0.006999999999999673</v>
      </c>
      <c r="D128" s="19">
        <f>SUM(D127-D126)</f>
        <v>-3.606</v>
      </c>
    </row>
    <row r="135" spans="1:3" ht="12.75">
      <c r="A135" s="29" t="s">
        <v>47</v>
      </c>
      <c r="C135" s="29" t="s">
        <v>56</v>
      </c>
    </row>
    <row r="136" spans="1:3" ht="13.5" thickBot="1">
      <c r="A136" s="15"/>
      <c r="B136" s="56"/>
      <c r="C136" s="56"/>
    </row>
    <row r="137" spans="1:4" ht="13.5" thickBot="1">
      <c r="A137" s="19">
        <v>11.254</v>
      </c>
      <c r="B137" s="56"/>
      <c r="C137" s="15">
        <v>-5.47</v>
      </c>
      <c r="D137" t="s">
        <v>12</v>
      </c>
    </row>
    <row r="138" spans="1:4" ht="13.5" thickBot="1">
      <c r="A138" s="15">
        <f>D109</f>
        <v>6.859</v>
      </c>
      <c r="B138" s="56"/>
      <c r="C138" s="19">
        <v>0.035</v>
      </c>
      <c r="D138" t="s">
        <v>53</v>
      </c>
    </row>
    <row r="139" spans="1:3" ht="13.5" thickBot="1">
      <c r="A139" s="16">
        <f>SUM(A138-A137)</f>
        <v>-4.395</v>
      </c>
      <c r="B139" s="56"/>
      <c r="C139" s="15">
        <f>SUM(C137+C138)</f>
        <v>-5.435</v>
      </c>
    </row>
    <row r="140" spans="1:3" ht="13.5" thickBot="1">
      <c r="A140" s="56"/>
      <c r="B140" s="56"/>
      <c r="C140" s="18">
        <v>-0.039</v>
      </c>
    </row>
    <row r="141" spans="1:4" ht="13.5" thickBot="1">
      <c r="A141" s="56"/>
      <c r="B141" s="56"/>
      <c r="C141" s="16">
        <f>(C139+C140)</f>
        <v>-5.473999999999999</v>
      </c>
      <c r="D141" t="s">
        <v>54</v>
      </c>
    </row>
    <row r="142" ht="12.75">
      <c r="C142" s="31"/>
    </row>
    <row r="151" spans="1:4" ht="15.75">
      <c r="A151" s="8" t="s">
        <v>0</v>
      </c>
      <c r="D151" s="20" t="s">
        <v>13</v>
      </c>
    </row>
    <row r="152" spans="1:4" ht="15.75">
      <c r="A152" s="9"/>
      <c r="D152" s="10"/>
    </row>
    <row r="153" spans="1:4" ht="15.75">
      <c r="A153" s="9" t="s">
        <v>41</v>
      </c>
      <c r="D153" s="10"/>
    </row>
    <row r="155" spans="1:2" ht="13.5" thickBot="1">
      <c r="A155" s="5" t="s">
        <v>1</v>
      </c>
      <c r="B155" s="2"/>
    </row>
    <row r="156" spans="1:2" ht="13.5" thickBot="1">
      <c r="A156" s="5" t="s">
        <v>2</v>
      </c>
      <c r="B156" s="71">
        <f>B6</f>
        <v>39996</v>
      </c>
    </row>
    <row r="157" spans="1:2" ht="13.5" thickBot="1">
      <c r="A157" s="5" t="s">
        <v>3</v>
      </c>
      <c r="B157" s="3" t="str">
        <f>B7</f>
        <v>M. Rogers</v>
      </c>
    </row>
    <row r="158" spans="1:2" ht="12.75">
      <c r="A158" s="5"/>
      <c r="B158" s="26"/>
    </row>
    <row r="160" spans="1:2" ht="12.75">
      <c r="A160" s="22" t="s">
        <v>44</v>
      </c>
      <c r="B160" s="21">
        <f>D109</f>
        <v>6.859</v>
      </c>
    </row>
    <row r="162" ht="13.5" thickBot="1">
      <c r="A162" s="13" t="s">
        <v>1</v>
      </c>
    </row>
    <row r="164" spans="1:4" ht="13.5" thickBot="1">
      <c r="A164" t="s">
        <v>19</v>
      </c>
      <c r="B164" t="s">
        <v>20</v>
      </c>
      <c r="C164" t="s">
        <v>21</v>
      </c>
      <c r="D164" t="s">
        <v>22</v>
      </c>
    </row>
    <row r="165" spans="1:4" ht="13.5" thickBot="1">
      <c r="A165" s="19">
        <v>2.377</v>
      </c>
      <c r="B165" s="19">
        <v>2.38</v>
      </c>
      <c r="C165" s="19">
        <v>2.382</v>
      </c>
      <c r="D165" s="19">
        <v>2.382</v>
      </c>
    </row>
    <row r="166" spans="1:4" ht="12.75">
      <c r="A166" s="24">
        <v>1</v>
      </c>
      <c r="B166" s="24">
        <v>1</v>
      </c>
      <c r="C166" s="24">
        <v>1</v>
      </c>
      <c r="D166" s="24">
        <v>1</v>
      </c>
    </row>
    <row r="167" spans="1:4" ht="12.75">
      <c r="A167" s="15">
        <f>SUM(A165:A166)</f>
        <v>3.377</v>
      </c>
      <c r="B167" s="15">
        <f>SUM(B165:B166)</f>
        <v>3.38</v>
      </c>
      <c r="C167" s="15">
        <f>SUM(C165:C166)</f>
        <v>3.382</v>
      </c>
      <c r="D167" s="15">
        <f>SUM(D165:D166)</f>
        <v>3.382</v>
      </c>
    </row>
    <row r="168" spans="1:4" ht="13.5" thickBot="1">
      <c r="A168" s="15">
        <f>D109</f>
        <v>6.859</v>
      </c>
      <c r="B168" s="15">
        <f>D109</f>
        <v>6.859</v>
      </c>
      <c r="C168" s="15">
        <f>D109</f>
        <v>6.859</v>
      </c>
      <c r="D168" s="15">
        <f>D109</f>
        <v>6.859</v>
      </c>
    </row>
    <row r="169" spans="1:4" ht="13.5" thickBot="1">
      <c r="A169" s="16">
        <f>SUM(A168-A167)</f>
        <v>3.482</v>
      </c>
      <c r="B169" s="16">
        <f>SUM(B168-B167)</f>
        <v>3.479</v>
      </c>
      <c r="C169" s="16">
        <f>SUM(C168-C167)</f>
        <v>3.477</v>
      </c>
      <c r="D169" s="16">
        <f>SUM(D168-D167)</f>
        <v>3.477</v>
      </c>
    </row>
    <row r="170" spans="1:4" ht="12.75">
      <c r="A170" s="56"/>
      <c r="B170" s="56"/>
      <c r="C170" s="56"/>
      <c r="D170" s="56"/>
    </row>
    <row r="171" spans="1:4" ht="12.75">
      <c r="A171" s="56"/>
      <c r="B171" s="56"/>
      <c r="C171" s="56"/>
      <c r="D171" s="56"/>
    </row>
    <row r="172" spans="1:4" ht="13.5" thickBot="1">
      <c r="A172" s="56" t="s">
        <v>23</v>
      </c>
      <c r="B172" s="56" t="s">
        <v>24</v>
      </c>
      <c r="C172" s="56" t="s">
        <v>25</v>
      </c>
      <c r="D172" s="56" t="s">
        <v>26</v>
      </c>
    </row>
    <row r="173" spans="1:4" ht="13.5" thickBot="1">
      <c r="A173" s="19">
        <v>9.457</v>
      </c>
      <c r="B173" s="19">
        <v>9.453</v>
      </c>
      <c r="C173" s="19">
        <v>9.457</v>
      </c>
      <c r="D173" s="19">
        <v>9.462</v>
      </c>
    </row>
    <row r="174" spans="1:4" ht="12.75">
      <c r="A174" s="24">
        <v>1</v>
      </c>
      <c r="B174" s="24">
        <v>1</v>
      </c>
      <c r="C174" s="24">
        <v>1</v>
      </c>
      <c r="D174" s="24">
        <v>1</v>
      </c>
    </row>
    <row r="175" spans="1:4" ht="12.75">
      <c r="A175" s="30">
        <f>SUM(A173+A174)</f>
        <v>10.457</v>
      </c>
      <c r="B175" s="30">
        <f>SUM(B173+B174)</f>
        <v>10.453</v>
      </c>
      <c r="C175" s="30">
        <f>SUM(C173+C174)</f>
        <v>10.457</v>
      </c>
      <c r="D175" s="30">
        <f>SUM(D173+D174)</f>
        <v>10.462</v>
      </c>
    </row>
    <row r="176" spans="1:4" ht="13.5" thickBot="1">
      <c r="A176" s="15">
        <f>D109</f>
        <v>6.859</v>
      </c>
      <c r="B176" s="15">
        <f>D109</f>
        <v>6.859</v>
      </c>
      <c r="C176" s="15">
        <f>D109</f>
        <v>6.859</v>
      </c>
      <c r="D176" s="15">
        <f>D109</f>
        <v>6.859</v>
      </c>
    </row>
    <row r="177" spans="1:4" ht="13.5" thickBot="1">
      <c r="A177" s="16">
        <f>SUM(A176-A175)</f>
        <v>-3.5980000000000008</v>
      </c>
      <c r="B177" s="16">
        <f>SUM(B176-B175)</f>
        <v>-3.5939999999999994</v>
      </c>
      <c r="C177" s="16">
        <f>SUM(C176-C175)</f>
        <v>-3.5980000000000008</v>
      </c>
      <c r="D177" s="16">
        <f>SUM(D176-D175)</f>
        <v>-3.6029999999999998</v>
      </c>
    </row>
    <row r="178" spans="1:4" ht="12.75">
      <c r="A178" s="56"/>
      <c r="B178" s="56"/>
      <c r="C178" s="56"/>
      <c r="D178" s="56"/>
    </row>
    <row r="179" spans="1:4" ht="12.75">
      <c r="A179" s="56"/>
      <c r="B179" s="56"/>
      <c r="C179" s="56"/>
      <c r="D179" s="56"/>
    </row>
    <row r="180" spans="1:4" ht="12.75">
      <c r="A180" s="56"/>
      <c r="B180" s="56"/>
      <c r="C180" s="56"/>
      <c r="D180" s="56"/>
    </row>
    <row r="181" spans="1:4" ht="12.75">
      <c r="A181" s="57" t="s">
        <v>55</v>
      </c>
      <c r="B181" s="56"/>
      <c r="C181" s="56"/>
      <c r="D181" s="56"/>
    </row>
    <row r="182" spans="1:4" ht="12.75">
      <c r="A182" s="56"/>
      <c r="B182" s="56"/>
      <c r="C182" s="56"/>
      <c r="D182" s="56"/>
    </row>
    <row r="183" spans="1:4" ht="13.5" thickBot="1">
      <c r="A183" s="56" t="s">
        <v>29</v>
      </c>
      <c r="B183" s="56" t="s">
        <v>30</v>
      </c>
      <c r="C183" s="56" t="s">
        <v>31</v>
      </c>
      <c r="D183" s="56" t="s">
        <v>32</v>
      </c>
    </row>
    <row r="184" spans="1:4" ht="13.5" thickBot="1">
      <c r="A184" s="19">
        <v>6.092</v>
      </c>
      <c r="B184" s="36"/>
      <c r="C184" s="19">
        <v>8.237</v>
      </c>
      <c r="D184" s="19">
        <v>11.317</v>
      </c>
    </row>
    <row r="185" spans="1:4" ht="12.75">
      <c r="A185" s="24">
        <v>1</v>
      </c>
      <c r="B185" s="37"/>
      <c r="C185" s="24">
        <v>1</v>
      </c>
      <c r="D185" s="24">
        <v>1</v>
      </c>
    </row>
    <row r="186" spans="1:4" ht="12.75">
      <c r="A186" s="15">
        <f>SUM(A184+A185)</f>
        <v>7.092</v>
      </c>
      <c r="B186" s="44"/>
      <c r="C186" s="15">
        <f>SUM(C184+C185)</f>
        <v>9.237</v>
      </c>
      <c r="D186" s="15">
        <f>SUM(D184+D185)</f>
        <v>12.317</v>
      </c>
    </row>
    <row r="187" spans="1:4" ht="13.5" thickBot="1">
      <c r="A187" s="15">
        <f>D109</f>
        <v>6.859</v>
      </c>
      <c r="B187" s="38"/>
      <c r="C187" s="15">
        <f>D109</f>
        <v>6.859</v>
      </c>
      <c r="D187" s="15">
        <f>D109</f>
        <v>6.859</v>
      </c>
    </row>
    <row r="188" spans="1:4" ht="13.5" thickBot="1">
      <c r="A188" s="16">
        <f>SUM(A187-A186)</f>
        <v>-0.23299999999999965</v>
      </c>
      <c r="B188" s="39">
        <v>0</v>
      </c>
      <c r="C188" s="16">
        <f>SUM(C187-C186)</f>
        <v>-2.378</v>
      </c>
      <c r="D188" s="16">
        <f>SUM(D187-D186)</f>
        <v>-5.458</v>
      </c>
    </row>
    <row r="189" spans="1:4" ht="12.75">
      <c r="A189" s="56"/>
      <c r="B189" s="56"/>
      <c r="C189" s="56"/>
      <c r="D189" s="56"/>
    </row>
    <row r="190" spans="1:4" ht="12.75">
      <c r="A190" s="56"/>
      <c r="B190" s="56"/>
      <c r="C190" s="56"/>
      <c r="D190" s="56"/>
    </row>
    <row r="191" spans="1:4" ht="12.75">
      <c r="A191" s="57" t="s">
        <v>48</v>
      </c>
      <c r="B191" s="56"/>
      <c r="C191" s="56"/>
      <c r="D191" s="56"/>
    </row>
    <row r="192" spans="1:4" ht="12.75">
      <c r="A192" s="56"/>
      <c r="B192" s="56"/>
      <c r="C192" s="56"/>
      <c r="D192" s="56"/>
    </row>
    <row r="193" spans="1:4" ht="12.75">
      <c r="A193" s="58" t="s">
        <v>49</v>
      </c>
      <c r="B193" s="56"/>
      <c r="C193" s="58" t="s">
        <v>50</v>
      </c>
      <c r="D193" s="56"/>
    </row>
    <row r="194" spans="1:4" ht="13.5" thickBot="1">
      <c r="A194" s="59" t="s">
        <v>51</v>
      </c>
      <c r="B194" s="59" t="s">
        <v>52</v>
      </c>
      <c r="C194" s="59" t="s">
        <v>51</v>
      </c>
      <c r="D194" s="59" t="s">
        <v>52</v>
      </c>
    </row>
    <row r="195" spans="1:4" ht="13.5" thickBot="1">
      <c r="A195" s="19">
        <v>5.14</v>
      </c>
      <c r="B195" s="19">
        <v>5.142</v>
      </c>
      <c r="C195" s="19">
        <v>5.145</v>
      </c>
      <c r="D195" s="19">
        <v>5.146</v>
      </c>
    </row>
    <row r="196" spans="1:4" ht="13.5" thickBot="1">
      <c r="A196" s="15">
        <f>D109</f>
        <v>6.859</v>
      </c>
      <c r="B196" s="15">
        <f>D109</f>
        <v>6.859</v>
      </c>
      <c r="C196" s="15">
        <f>D109</f>
        <v>6.859</v>
      </c>
      <c r="D196" s="15">
        <f>D109</f>
        <v>6.859</v>
      </c>
    </row>
    <row r="197" spans="1:4" ht="13.5" thickBot="1">
      <c r="A197" s="16">
        <f>SUM(A196-A195)</f>
        <v>1.7190000000000003</v>
      </c>
      <c r="B197" s="16">
        <f>SUM(B196-B195)</f>
        <v>1.7169999999999996</v>
      </c>
      <c r="C197" s="16">
        <f>SUM(C196-C195)</f>
        <v>1.7140000000000004</v>
      </c>
      <c r="D197" s="16">
        <f>SUM(D196-D195)</f>
        <v>1.713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42"/>
  <sheetViews>
    <sheetView tabSelected="1" workbookViewId="0" topLeftCell="A1">
      <selection activeCell="A1" sqref="A1:H42"/>
    </sheetView>
  </sheetViews>
  <sheetFormatPr defaultColWidth="9.140625" defaultRowHeight="12.75"/>
  <sheetData>
    <row r="1" ht="12.75">
      <c r="B1" s="26"/>
    </row>
    <row r="2" spans="1:3" ht="12.75">
      <c r="A2" t="s">
        <v>1</v>
      </c>
      <c r="B2" s="45" t="s">
        <v>57</v>
      </c>
      <c r="C2" s="45">
        <f>Sheet1!B5</f>
        <v>27</v>
      </c>
    </row>
    <row r="3" spans="1:3" ht="12.75">
      <c r="A3" t="s">
        <v>58</v>
      </c>
      <c r="B3" s="46" t="s">
        <v>57</v>
      </c>
      <c r="C3" s="72">
        <f>Sheet1!B6</f>
        <v>39996</v>
      </c>
    </row>
    <row r="4" spans="1:3" ht="12.75">
      <c r="A4" t="s">
        <v>59</v>
      </c>
      <c r="B4" s="47" t="s">
        <v>57</v>
      </c>
      <c r="C4" s="73" t="str">
        <f>Sheet1!B7</f>
        <v>M. Rogers</v>
      </c>
    </row>
    <row r="7" ht="12.75">
      <c r="A7" s="48" t="s">
        <v>60</v>
      </c>
    </row>
    <row r="9" spans="1:8" ht="12.75">
      <c r="A9" s="68" t="s">
        <v>61</v>
      </c>
      <c r="B9" s="68" t="s">
        <v>62</v>
      </c>
      <c r="C9" s="68" t="s">
        <v>63</v>
      </c>
      <c r="F9" s="68" t="s">
        <v>61</v>
      </c>
      <c r="G9" s="68" t="s">
        <v>64</v>
      </c>
      <c r="H9" s="68" t="s">
        <v>65</v>
      </c>
    </row>
    <row r="10" spans="1:8" ht="12.75">
      <c r="A10" s="68">
        <v>1</v>
      </c>
      <c r="B10" s="49">
        <f>Sheet1!A169</f>
        <v>3.482</v>
      </c>
      <c r="C10" s="50">
        <f>B10*25.4</f>
        <v>88.4428</v>
      </c>
      <c r="F10" s="68">
        <v>5</v>
      </c>
      <c r="G10" s="49">
        <f>Sheet1!A35</f>
        <v>4.302</v>
      </c>
      <c r="H10" s="50">
        <f>G10*25.4</f>
        <v>109.27079999999998</v>
      </c>
    </row>
    <row r="11" spans="1:8" ht="12.75">
      <c r="A11" s="68">
        <v>2</v>
      </c>
      <c r="B11" s="49">
        <f>Sheet1!B169</f>
        <v>3.479</v>
      </c>
      <c r="C11" s="50">
        <f>B11*25.4</f>
        <v>88.36659999999999</v>
      </c>
      <c r="F11" s="68">
        <v>6</v>
      </c>
      <c r="G11" s="49">
        <f>Sheet1!B35</f>
        <v>4.297000000000001</v>
      </c>
      <c r="H11" s="50">
        <f>G11*25.4</f>
        <v>109.14380000000001</v>
      </c>
    </row>
    <row r="12" spans="1:8" ht="12.75">
      <c r="A12" s="68">
        <v>3</v>
      </c>
      <c r="B12" s="49">
        <f>Sheet1!C169</f>
        <v>3.477</v>
      </c>
      <c r="C12" s="50">
        <f>B12*25.4</f>
        <v>88.3158</v>
      </c>
      <c r="F12" s="68">
        <v>7</v>
      </c>
      <c r="G12" s="49">
        <f>Sheet1!C35</f>
        <v>4.295999999999999</v>
      </c>
      <c r="H12" s="50">
        <f>G12*25.4</f>
        <v>109.11839999999998</v>
      </c>
    </row>
    <row r="13" spans="1:8" ht="12.75">
      <c r="A13" s="68">
        <v>4</v>
      </c>
      <c r="B13" s="49">
        <f>Sheet1!D169</f>
        <v>3.477</v>
      </c>
      <c r="C13" s="50">
        <f>B13*25.4</f>
        <v>88.3158</v>
      </c>
      <c r="F13" s="68">
        <v>8</v>
      </c>
      <c r="G13" s="49">
        <f>Sheet1!D35</f>
        <v>4.301000000000002</v>
      </c>
      <c r="H13" s="50">
        <f>G13*25.4</f>
        <v>109.24540000000005</v>
      </c>
    </row>
    <row r="14" spans="1:7" ht="12.75">
      <c r="A14" s="28"/>
      <c r="B14" s="28"/>
      <c r="C14" s="28"/>
      <c r="E14" s="28"/>
      <c r="F14" s="28"/>
      <c r="G14" s="28"/>
    </row>
    <row r="16" ht="12.75">
      <c r="A16" s="48" t="s">
        <v>66</v>
      </c>
    </row>
    <row r="18" spans="3:7" ht="12.75">
      <c r="C18" s="5" t="s">
        <v>67</v>
      </c>
      <c r="D18" t="s">
        <v>57</v>
      </c>
      <c r="E18" s="5" t="s">
        <v>68</v>
      </c>
      <c r="G18" s="5" t="s">
        <v>69</v>
      </c>
    </row>
    <row r="19" spans="1:8" ht="12.75">
      <c r="A19" s="68" t="s">
        <v>61</v>
      </c>
      <c r="B19" s="68" t="s">
        <v>64</v>
      </c>
      <c r="C19" s="68" t="s">
        <v>62</v>
      </c>
      <c r="D19" s="68" t="s">
        <v>65</v>
      </c>
      <c r="E19" s="68" t="s">
        <v>63</v>
      </c>
      <c r="G19" s="68" t="s">
        <v>65</v>
      </c>
      <c r="H19" s="68" t="s">
        <v>63</v>
      </c>
    </row>
    <row r="20" spans="1:8" ht="12.75">
      <c r="A20" s="68" t="s">
        <v>70</v>
      </c>
      <c r="B20" s="49">
        <f>Sheet1!C78</f>
        <v>-5.474</v>
      </c>
      <c r="C20" s="49">
        <f>Sheet1!C118</f>
        <v>-0.001000000000000334</v>
      </c>
      <c r="D20" s="51">
        <f>B20*25.4</f>
        <v>-139.0396</v>
      </c>
      <c r="E20" s="51">
        <f>C20*25.4</f>
        <v>-0.025400000000008482</v>
      </c>
      <c r="G20" s="51">
        <f>H10-D21</f>
        <v>156.9212</v>
      </c>
      <c r="H20" s="51">
        <f>C10-E20</f>
        <v>88.46820000000001</v>
      </c>
    </row>
    <row r="21" spans="1:8" ht="12.75">
      <c r="A21" s="68" t="s">
        <v>45</v>
      </c>
      <c r="B21" s="49">
        <f>Sheet1!A78</f>
        <v>-1.8760000000000012</v>
      </c>
      <c r="C21" s="49">
        <f>Sheet1!D118</f>
        <v>-3.601000000000001</v>
      </c>
      <c r="D21" s="51">
        <f>B21*25.4</f>
        <v>-47.650400000000026</v>
      </c>
      <c r="E21" s="51">
        <f>C21*25.4</f>
        <v>-91.46540000000002</v>
      </c>
      <c r="G21" s="52"/>
      <c r="H21" s="53"/>
    </row>
    <row r="22" spans="1:5" ht="12.75">
      <c r="A22" s="68" t="s">
        <v>71</v>
      </c>
      <c r="B22" s="49">
        <f>Sheet1!B78</f>
        <v>-5.470000000000002</v>
      </c>
      <c r="C22" s="54"/>
      <c r="D22" s="51">
        <f>B22*25.4</f>
        <v>-138.93800000000005</v>
      </c>
      <c r="E22" s="54"/>
    </row>
    <row r="24" spans="3:7" ht="12.75">
      <c r="C24" s="5" t="s">
        <v>72</v>
      </c>
      <c r="E24" s="5" t="s">
        <v>73</v>
      </c>
      <c r="F24" t="s">
        <v>57</v>
      </c>
      <c r="G24" s="5" t="s">
        <v>69</v>
      </c>
    </row>
    <row r="25" spans="1:8" ht="12.75">
      <c r="A25" s="68" t="s">
        <v>61</v>
      </c>
      <c r="B25" s="68" t="s">
        <v>64</v>
      </c>
      <c r="C25" s="68" t="s">
        <v>62</v>
      </c>
      <c r="D25" s="68" t="s">
        <v>65</v>
      </c>
      <c r="E25" s="68" t="s">
        <v>63</v>
      </c>
      <c r="G25" s="68" t="s">
        <v>65</v>
      </c>
      <c r="H25" s="68" t="s">
        <v>63</v>
      </c>
    </row>
    <row r="26" spans="1:8" ht="12.75">
      <c r="A26" s="68" t="s">
        <v>71</v>
      </c>
      <c r="B26" s="49">
        <f>Sheet1!B87</f>
        <v>-5.468999999999998</v>
      </c>
      <c r="C26" s="49">
        <f>Sheet1!A128</f>
        <v>-0.0019999999999997797</v>
      </c>
      <c r="D26" s="51">
        <f>B26*25.4</f>
        <v>-138.91259999999994</v>
      </c>
      <c r="E26" s="51">
        <f>C26*25.4</f>
        <v>-0.050799999999994405</v>
      </c>
      <c r="G26" s="51">
        <f>H13-D27</f>
        <v>156.87040000000005</v>
      </c>
      <c r="H26" s="51">
        <f>C13-E26</f>
        <v>88.36659999999999</v>
      </c>
    </row>
    <row r="27" spans="1:5" ht="12.75">
      <c r="A27" s="68" t="s">
        <v>45</v>
      </c>
      <c r="B27" s="49">
        <f>Sheet1!A87</f>
        <v>-1.875</v>
      </c>
      <c r="C27" s="49">
        <f>Sheet1!B128</f>
        <v>-3.6029999999999998</v>
      </c>
      <c r="D27" s="51">
        <f>B27*25.4</f>
        <v>-47.625</v>
      </c>
      <c r="E27" s="51">
        <f>C27*25.4</f>
        <v>-91.51619999999998</v>
      </c>
    </row>
    <row r="28" spans="1:5" ht="12.75">
      <c r="A28" s="68" t="s">
        <v>70</v>
      </c>
      <c r="B28" s="49">
        <f>Sheet1!C87</f>
        <v>-5.470000000000002</v>
      </c>
      <c r="C28" s="54" t="s">
        <v>82</v>
      </c>
      <c r="D28" s="51">
        <f>B28*25.4</f>
        <v>-138.93800000000005</v>
      </c>
      <c r="E28" s="54"/>
    </row>
    <row r="33" spans="1:6" ht="12.75">
      <c r="A33" s="4"/>
      <c r="B33" s="5" t="s">
        <v>74</v>
      </c>
      <c r="C33" s="4"/>
      <c r="D33" s="4"/>
      <c r="E33" s="4"/>
      <c r="F33" s="5" t="s">
        <v>48</v>
      </c>
    </row>
    <row r="34" spans="1:6" ht="12.75">
      <c r="A34" s="4"/>
      <c r="B34" s="4"/>
      <c r="C34" s="4"/>
      <c r="D34" s="4"/>
      <c r="E34" s="4"/>
      <c r="F34" s="4"/>
    </row>
    <row r="35" spans="1:7" ht="12.75">
      <c r="A35" s="4"/>
      <c r="B35" s="68" t="s">
        <v>64</v>
      </c>
      <c r="C35" s="69" t="s">
        <v>65</v>
      </c>
      <c r="D35" s="4"/>
      <c r="E35" s="68" t="s">
        <v>57</v>
      </c>
      <c r="F35" s="68" t="s">
        <v>75</v>
      </c>
      <c r="G35" s="68" t="s">
        <v>76</v>
      </c>
    </row>
    <row r="36" spans="1:7" ht="12.75">
      <c r="A36" s="4"/>
      <c r="B36" s="49">
        <f>Sheet1!C141</f>
        <v>-5.473999999999999</v>
      </c>
      <c r="C36" s="50">
        <f>B36*25.4</f>
        <v>-139.03959999999998</v>
      </c>
      <c r="D36" s="4"/>
      <c r="E36" s="68" t="s">
        <v>77</v>
      </c>
      <c r="F36" s="49">
        <f>Sheet1!A197</f>
        <v>1.7190000000000003</v>
      </c>
      <c r="G36" s="50">
        <f>F36*25.4</f>
        <v>43.662600000000005</v>
      </c>
    </row>
    <row r="37" spans="1:7" ht="12.75">
      <c r="A37" s="55"/>
      <c r="B37" s="4" t="s">
        <v>57</v>
      </c>
      <c r="C37" s="4"/>
      <c r="D37" s="4"/>
      <c r="E37" s="68" t="s">
        <v>78</v>
      </c>
      <c r="F37" s="49">
        <f>Sheet1!B197</f>
        <v>1.7169999999999996</v>
      </c>
      <c r="G37" s="50">
        <f>F37*25.4</f>
        <v>43.61179999999999</v>
      </c>
    </row>
    <row r="38" spans="1:7" ht="12.75">
      <c r="A38" s="55"/>
      <c r="B38" s="4"/>
      <c r="C38" s="4"/>
      <c r="D38" s="4"/>
      <c r="E38" s="68" t="s">
        <v>79</v>
      </c>
      <c r="F38" s="49">
        <f>Sheet1!C197</f>
        <v>1.7140000000000004</v>
      </c>
      <c r="G38" s="50">
        <f>F38*25.4</f>
        <v>43.53560000000001</v>
      </c>
    </row>
    <row r="39" spans="1:7" ht="12.75">
      <c r="A39" s="4"/>
      <c r="B39" s="7"/>
      <c r="C39" s="22" t="s">
        <v>80</v>
      </c>
      <c r="D39" s="7"/>
      <c r="E39" s="68" t="s">
        <v>81</v>
      </c>
      <c r="F39" s="49">
        <f>Sheet1!D197</f>
        <v>1.713</v>
      </c>
      <c r="G39" s="50">
        <f>F39*25.4</f>
        <v>43.5102</v>
      </c>
    </row>
    <row r="40" spans="1:6" ht="12.75">
      <c r="A40" s="4"/>
      <c r="B40" s="4"/>
      <c r="C40" s="4"/>
      <c r="D40" s="4"/>
      <c r="E40" s="4"/>
      <c r="F40" s="4"/>
    </row>
    <row r="41" spans="1:6" ht="12.75">
      <c r="A41" s="4"/>
      <c r="B41" s="68" t="s">
        <v>62</v>
      </c>
      <c r="C41" s="68" t="s">
        <v>63</v>
      </c>
      <c r="D41" s="4"/>
      <c r="E41" s="4"/>
      <c r="F41" s="4"/>
    </row>
    <row r="42" spans="1:6" ht="12.75">
      <c r="A42" s="4"/>
      <c r="B42" s="49">
        <f>Sheet1!A139</f>
        <v>-4.395</v>
      </c>
      <c r="C42" s="50">
        <f>B42*25.4</f>
        <v>-111.63299999999998</v>
      </c>
      <c r="D42" s="4"/>
      <c r="E42" s="4"/>
      <c r="F42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I52"/>
  <sheetViews>
    <sheetView workbookViewId="0" topLeftCell="A1">
      <selection activeCell="A1" sqref="A1"/>
    </sheetView>
  </sheetViews>
  <sheetFormatPr defaultColWidth="9.140625" defaultRowHeight="12.75"/>
  <sheetData>
    <row r="2" spans="1:3" ht="12.75">
      <c r="A2" t="s">
        <v>1</v>
      </c>
      <c r="B2" s="45" t="s">
        <v>57</v>
      </c>
      <c r="C2" s="45">
        <f>Sheet1!B5</f>
        <v>27</v>
      </c>
    </row>
    <row r="3" spans="1:3" ht="12.75">
      <c r="A3" t="s">
        <v>58</v>
      </c>
      <c r="B3" s="47" t="s">
        <v>57</v>
      </c>
      <c r="C3" s="72">
        <f>Sheet1!B6</f>
        <v>39996</v>
      </c>
    </row>
    <row r="4" spans="1:3" ht="12.75">
      <c r="A4" t="s">
        <v>59</v>
      </c>
      <c r="B4" s="47" t="s">
        <v>57</v>
      </c>
      <c r="C4" s="73" t="str">
        <f>Sheet1!B7</f>
        <v>M. Rogers</v>
      </c>
    </row>
    <row r="7" ht="12.75">
      <c r="C7" s="48" t="s">
        <v>60</v>
      </c>
    </row>
    <row r="9" spans="1:7" ht="12.75">
      <c r="A9" s="83" t="s">
        <v>61</v>
      </c>
      <c r="B9" s="83" t="s">
        <v>64</v>
      </c>
      <c r="C9" s="83" t="s">
        <v>62</v>
      </c>
      <c r="D9" s="83" t="s">
        <v>65</v>
      </c>
      <c r="E9" s="83" t="s">
        <v>63</v>
      </c>
      <c r="G9" s="1" t="s">
        <v>74</v>
      </c>
    </row>
    <row r="10" spans="1:5" ht="12.75">
      <c r="A10" s="83">
        <v>1</v>
      </c>
      <c r="B10" s="81">
        <f>Sheet1!A28</f>
        <v>-5.476000000000003</v>
      </c>
      <c r="C10" s="76">
        <f>Sheet1!A169</f>
        <v>3.482</v>
      </c>
      <c r="D10" s="82">
        <f>SUM(B10*25.4)</f>
        <v>-139.09040000000007</v>
      </c>
      <c r="E10" s="82">
        <f>SUM(D10*25.4)</f>
        <v>-3532.8961600000016</v>
      </c>
    </row>
    <row r="11" spans="1:8" ht="12.75">
      <c r="A11" s="83">
        <v>2</v>
      </c>
      <c r="B11" s="78">
        <f>Sheet1!B28</f>
        <v>-5.4830000000000005</v>
      </c>
      <c r="C11" s="49">
        <f>Sheet1!B169</f>
        <v>3.479</v>
      </c>
      <c r="D11" s="50">
        <f aca="true" t="shared" si="0" ref="D11:D17">SUM(B11*25.4)</f>
        <v>-139.2682</v>
      </c>
      <c r="E11" s="50">
        <f aca="true" t="shared" si="1" ref="E11:E17">SUM(D11*25.4)</f>
        <v>-3537.41228</v>
      </c>
      <c r="G11" s="83" t="s">
        <v>64</v>
      </c>
      <c r="H11" s="83" t="s">
        <v>65</v>
      </c>
    </row>
    <row r="12" spans="1:8" ht="12.75">
      <c r="A12" s="83">
        <v>3</v>
      </c>
      <c r="B12" s="78">
        <f>Sheet1!C28</f>
        <v>-5.482000000000003</v>
      </c>
      <c r="C12" s="49">
        <f>Sheet1!C169</f>
        <v>3.477</v>
      </c>
      <c r="D12" s="50">
        <f t="shared" si="0"/>
        <v>-139.24280000000007</v>
      </c>
      <c r="E12" s="50">
        <f t="shared" si="1"/>
        <v>-3536.767120000002</v>
      </c>
      <c r="G12" s="87">
        <f>Sheet1!C141</f>
        <v>-5.473999999999999</v>
      </c>
      <c r="H12" s="82">
        <f>SUM(G12*25.4)</f>
        <v>-139.03959999999998</v>
      </c>
    </row>
    <row r="13" spans="1:5" ht="12.75">
      <c r="A13" s="83">
        <v>4</v>
      </c>
      <c r="B13" s="78">
        <f>Sheet1!D28</f>
        <v>-5.483999999999998</v>
      </c>
      <c r="C13" s="49">
        <f>Sheet1!D169</f>
        <v>3.477</v>
      </c>
      <c r="D13" s="50">
        <f t="shared" si="0"/>
        <v>-139.29359999999994</v>
      </c>
      <c r="E13" s="50">
        <f t="shared" si="1"/>
        <v>-3538.057439999998</v>
      </c>
    </row>
    <row r="14" spans="1:5" ht="12.75">
      <c r="A14" s="83">
        <v>5</v>
      </c>
      <c r="B14" s="78">
        <f>Sheet1!A35</f>
        <v>4.302</v>
      </c>
      <c r="C14" s="49">
        <f>Sheet1!A177</f>
        <v>-3.5980000000000008</v>
      </c>
      <c r="D14" s="50">
        <f t="shared" si="0"/>
        <v>109.27079999999998</v>
      </c>
      <c r="E14" s="50">
        <f t="shared" si="1"/>
        <v>2775.4783199999993</v>
      </c>
    </row>
    <row r="15" spans="1:8" ht="12.75">
      <c r="A15" s="83">
        <v>6</v>
      </c>
      <c r="B15" s="78">
        <f>Sheet1!B35</f>
        <v>4.297000000000001</v>
      </c>
      <c r="C15" s="49">
        <f>Sheet1!B177</f>
        <v>-3.5939999999999994</v>
      </c>
      <c r="D15" s="50">
        <f t="shared" si="0"/>
        <v>109.14380000000001</v>
      </c>
      <c r="E15" s="50">
        <f t="shared" si="1"/>
        <v>2772.25252</v>
      </c>
      <c r="G15" s="1" t="s">
        <v>80</v>
      </c>
      <c r="H15" s="1"/>
    </row>
    <row r="16" spans="1:5" ht="12.75">
      <c r="A16" s="83">
        <v>7</v>
      </c>
      <c r="B16" s="78">
        <f>Sheet1!C35</f>
        <v>4.295999999999999</v>
      </c>
      <c r="C16" s="49">
        <f>Sheet1!C177</f>
        <v>-3.5980000000000008</v>
      </c>
      <c r="D16" s="50">
        <f t="shared" si="0"/>
        <v>109.11839999999998</v>
      </c>
      <c r="E16" s="50">
        <f t="shared" si="1"/>
        <v>2771.6073599999995</v>
      </c>
    </row>
    <row r="17" spans="1:8" ht="12.75">
      <c r="A17" s="83">
        <v>8</v>
      </c>
      <c r="B17" s="78">
        <f>Sheet1!D35</f>
        <v>4.301000000000002</v>
      </c>
      <c r="C17" s="49">
        <f>Sheet1!D177</f>
        <v>-3.6029999999999998</v>
      </c>
      <c r="D17" s="50">
        <f t="shared" si="0"/>
        <v>109.24540000000005</v>
      </c>
      <c r="E17" s="50">
        <f t="shared" si="1"/>
        <v>2774.833160000001</v>
      </c>
      <c r="G17" s="83" t="s">
        <v>62</v>
      </c>
      <c r="H17" s="83" t="s">
        <v>63</v>
      </c>
    </row>
    <row r="18" spans="2:8" ht="12.75">
      <c r="B18" s="4"/>
      <c r="C18" s="4"/>
      <c r="D18" s="4"/>
      <c r="E18" s="4"/>
      <c r="G18" s="76">
        <f>Sheet1!A139</f>
        <v>-4.395</v>
      </c>
      <c r="H18" s="82">
        <f>SUM(G18*25.4)</f>
        <v>-111.63299999999998</v>
      </c>
    </row>
    <row r="19" spans="2:5" ht="12.75">
      <c r="B19" s="4"/>
      <c r="C19" s="77" t="s">
        <v>83</v>
      </c>
      <c r="D19" s="4"/>
      <c r="E19" s="4"/>
    </row>
    <row r="20" spans="2:5" ht="12.75">
      <c r="B20" s="4"/>
      <c r="C20" s="4"/>
      <c r="D20" s="4"/>
      <c r="E20" s="4"/>
    </row>
    <row r="21" spans="2:5" ht="12.75">
      <c r="B21" s="4"/>
      <c r="C21" s="4" t="s">
        <v>67</v>
      </c>
      <c r="D21" s="4" t="s">
        <v>57</v>
      </c>
      <c r="E21" s="4" t="s">
        <v>68</v>
      </c>
    </row>
    <row r="22" spans="1:8" ht="12.75">
      <c r="A22" s="83" t="s">
        <v>61</v>
      </c>
      <c r="B22" s="68" t="s">
        <v>64</v>
      </c>
      <c r="C22" s="68" t="s">
        <v>62</v>
      </c>
      <c r="D22" s="68" t="s">
        <v>65</v>
      </c>
      <c r="E22" s="68" t="s">
        <v>63</v>
      </c>
      <c r="G22" s="1" t="s">
        <v>48</v>
      </c>
      <c r="H22" s="1"/>
    </row>
    <row r="23" spans="1:5" ht="12.75">
      <c r="A23" s="83" t="s">
        <v>70</v>
      </c>
      <c r="B23" s="81">
        <f>Sheet1!A78</f>
        <v>-1.8760000000000012</v>
      </c>
      <c r="C23" s="76">
        <f>Sheet1!C118</f>
        <v>-0.001000000000000334</v>
      </c>
      <c r="D23" s="76">
        <f>SUM(B23*25.4)</f>
        <v>-47.650400000000026</v>
      </c>
      <c r="E23" s="82">
        <f>SUM(C23*25.4)</f>
        <v>-0.025400000000008482</v>
      </c>
    </row>
    <row r="24" spans="1:9" ht="12.75">
      <c r="A24" s="84" t="s">
        <v>45</v>
      </c>
      <c r="B24" s="78">
        <f>Sheet1!A78</f>
        <v>-1.8760000000000012</v>
      </c>
      <c r="C24" s="49">
        <f>Sheet1!D118</f>
        <v>-3.601000000000001</v>
      </c>
      <c r="D24" s="49">
        <f>SUM(B24*25.4)</f>
        <v>-47.650400000000026</v>
      </c>
      <c r="E24" s="50">
        <f>SUM(C24*25.4)</f>
        <v>-91.46540000000002</v>
      </c>
      <c r="G24" s="83" t="s">
        <v>57</v>
      </c>
      <c r="H24" s="83" t="s">
        <v>75</v>
      </c>
      <c r="I24" s="83" t="s">
        <v>76</v>
      </c>
    </row>
    <row r="25" spans="1:9" ht="12.75">
      <c r="A25" s="83" t="s">
        <v>71</v>
      </c>
      <c r="B25" s="78">
        <f>Sheet1!B78</f>
        <v>-5.470000000000002</v>
      </c>
      <c r="C25" s="75"/>
      <c r="D25" s="49">
        <f>SUM(B25*25.4)</f>
        <v>-138.93800000000005</v>
      </c>
      <c r="E25" s="68"/>
      <c r="G25" s="83" t="s">
        <v>77</v>
      </c>
      <c r="H25" s="81">
        <f>Sheet1!A197</f>
        <v>1.7190000000000003</v>
      </c>
      <c r="I25" s="82">
        <f>SUM(H25*25.4)</f>
        <v>43.662600000000005</v>
      </c>
    </row>
    <row r="26" spans="2:9" ht="12.75">
      <c r="B26" s="4"/>
      <c r="C26" s="4"/>
      <c r="D26" s="4"/>
      <c r="E26" s="4"/>
      <c r="G26" s="83" t="s">
        <v>78</v>
      </c>
      <c r="H26" s="78">
        <f>Sheet1!B197</f>
        <v>1.7169999999999996</v>
      </c>
      <c r="I26" s="50">
        <f>SUM(H26*25.4)</f>
        <v>43.61179999999999</v>
      </c>
    </row>
    <row r="27" spans="2:9" ht="12.75">
      <c r="B27" s="4"/>
      <c r="C27" s="5" t="s">
        <v>72</v>
      </c>
      <c r="D27" s="4"/>
      <c r="E27" s="5" t="s">
        <v>73</v>
      </c>
      <c r="G27" s="83" t="s">
        <v>79</v>
      </c>
      <c r="H27" s="78">
        <f>Sheet1!C197</f>
        <v>1.7140000000000004</v>
      </c>
      <c r="I27" s="50">
        <f>SUM(H27*25.4)</f>
        <v>43.53560000000001</v>
      </c>
    </row>
    <row r="28" spans="1:9" ht="12.75">
      <c r="A28" s="85" t="s">
        <v>61</v>
      </c>
      <c r="B28" s="86" t="s">
        <v>64</v>
      </c>
      <c r="C28" s="86" t="s">
        <v>62</v>
      </c>
      <c r="D28" s="86" t="s">
        <v>65</v>
      </c>
      <c r="E28" s="69" t="s">
        <v>63</v>
      </c>
      <c r="G28" s="83" t="s">
        <v>81</v>
      </c>
      <c r="H28" s="78">
        <f>Sheet1!D197</f>
        <v>1.713</v>
      </c>
      <c r="I28" s="50">
        <f>SUM(H28*25.4)</f>
        <v>43.5102</v>
      </c>
    </row>
    <row r="29" spans="1:5" ht="12.75">
      <c r="A29" s="83" t="s">
        <v>71</v>
      </c>
      <c r="B29" s="81">
        <f>Sheet1!B87</f>
        <v>-5.468999999999998</v>
      </c>
      <c r="C29" s="76">
        <f>Sheet1!A128</f>
        <v>-0.0019999999999997797</v>
      </c>
      <c r="D29" s="76">
        <f>SUM(B29*25.4)</f>
        <v>-138.91259999999994</v>
      </c>
      <c r="E29" s="82">
        <f>SUM(C29*25.4)</f>
        <v>-0.050799999999994405</v>
      </c>
    </row>
    <row r="30" spans="1:5" ht="12.75">
      <c r="A30" s="83" t="s">
        <v>45</v>
      </c>
      <c r="B30" s="78">
        <f>Sheet1!A87</f>
        <v>-1.875</v>
      </c>
      <c r="C30" s="49">
        <f>Sheet1!B128</f>
        <v>-3.6029999999999998</v>
      </c>
      <c r="D30" s="49">
        <f>SUM(B30*25.4)</f>
        <v>-47.625</v>
      </c>
      <c r="E30" s="50">
        <f>SUM(C30*25.4)</f>
        <v>-91.51619999999998</v>
      </c>
    </row>
    <row r="31" spans="1:5" ht="12.75">
      <c r="A31" s="83" t="s">
        <v>70</v>
      </c>
      <c r="B31" s="78">
        <f>Sheet1!C87</f>
        <v>-5.470000000000002</v>
      </c>
      <c r="C31" s="75"/>
      <c r="D31" s="49">
        <f>SUM(B31*25.4)</f>
        <v>-138.93800000000005</v>
      </c>
      <c r="E31" s="68"/>
    </row>
    <row r="32" spans="2:5" ht="12.75">
      <c r="B32" s="4"/>
      <c r="C32" s="4"/>
      <c r="D32" s="4"/>
      <c r="E32" s="4"/>
    </row>
    <row r="33" spans="2:5" ht="12.75">
      <c r="B33" s="4"/>
      <c r="C33" s="77" t="s">
        <v>84</v>
      </c>
      <c r="D33" s="4"/>
      <c r="E33" s="4"/>
    </row>
    <row r="34" spans="2:5" ht="12.75">
      <c r="B34" s="4"/>
      <c r="C34" s="4"/>
      <c r="D34" s="4"/>
      <c r="E34" s="4"/>
    </row>
    <row r="35" spans="2:5" ht="12.75">
      <c r="B35" s="4"/>
      <c r="C35" s="5" t="s">
        <v>67</v>
      </c>
      <c r="D35" s="4" t="s">
        <v>57</v>
      </c>
      <c r="E35" s="5" t="s">
        <v>85</v>
      </c>
    </row>
    <row r="36" spans="1:5" ht="12.75">
      <c r="A36" s="83" t="s">
        <v>61</v>
      </c>
      <c r="B36" s="69" t="s">
        <v>64</v>
      </c>
      <c r="C36" s="68" t="s">
        <v>62</v>
      </c>
      <c r="D36" s="68" t="s">
        <v>65</v>
      </c>
      <c r="E36" s="68" t="s">
        <v>63</v>
      </c>
    </row>
    <row r="37" spans="1:9" ht="12.75">
      <c r="A37" s="84" t="s">
        <v>71</v>
      </c>
      <c r="B37" s="81">
        <f>Sheet1!B68</f>
        <v>-3.600000000000005</v>
      </c>
      <c r="C37" s="76">
        <f>Sheet1!A118</f>
        <v>0.006999999999999673</v>
      </c>
      <c r="D37" s="76">
        <f>SUM(B37*25.4)</f>
        <v>-91.44000000000013</v>
      </c>
      <c r="E37" s="82">
        <f>SUM(C37*25.4)</f>
        <v>0.1777999999999917</v>
      </c>
      <c r="H37" t="s">
        <v>57</v>
      </c>
      <c r="I37" t="s">
        <v>57</v>
      </c>
    </row>
    <row r="38" spans="1:5" ht="12.75">
      <c r="A38" s="83" t="s">
        <v>45</v>
      </c>
      <c r="B38" s="79">
        <v>0</v>
      </c>
      <c r="C38" s="49">
        <f>Sheet1!B118</f>
        <v>-3.599</v>
      </c>
      <c r="D38" s="75">
        <v>0</v>
      </c>
      <c r="E38" s="50">
        <f>SUM(C38*25.4)</f>
        <v>-91.4146</v>
      </c>
    </row>
    <row r="39" spans="1:5" ht="12.75">
      <c r="A39" s="83" t="s">
        <v>70</v>
      </c>
      <c r="B39" s="78">
        <f>Sheet1!C68</f>
        <v>-3.6039999999999957</v>
      </c>
      <c r="C39" s="75"/>
      <c r="D39" s="49">
        <f>SUM(B39*25.4)</f>
        <v>-91.54159999999989</v>
      </c>
      <c r="E39" s="49"/>
    </row>
    <row r="40" spans="2:5" ht="12.75">
      <c r="B40" s="4"/>
      <c r="C40" s="4"/>
      <c r="D40" s="4"/>
      <c r="E40" s="4"/>
    </row>
    <row r="41" spans="2:5" ht="12.75">
      <c r="B41" s="4"/>
      <c r="C41" s="5" t="s">
        <v>72</v>
      </c>
      <c r="D41" s="4"/>
      <c r="E41" s="5" t="s">
        <v>86</v>
      </c>
    </row>
    <row r="42" spans="1:5" ht="12.75">
      <c r="A42" s="83" t="s">
        <v>61</v>
      </c>
      <c r="B42" s="69" t="s">
        <v>64</v>
      </c>
      <c r="C42" s="68" t="s">
        <v>62</v>
      </c>
      <c r="D42" s="68" t="s">
        <v>65</v>
      </c>
      <c r="E42" s="68" t="s">
        <v>63</v>
      </c>
    </row>
    <row r="43" spans="1:5" ht="12.75">
      <c r="A43" s="83" t="s">
        <v>71</v>
      </c>
      <c r="B43" s="81">
        <f>Sheet1!B96</f>
        <v>-3.602999999999998</v>
      </c>
      <c r="C43" s="76">
        <f>Sheet1!C128</f>
        <v>-0.006999999999999673</v>
      </c>
      <c r="D43" s="76">
        <f>SUM(B43*25.4)</f>
        <v>-91.51619999999994</v>
      </c>
      <c r="E43" s="82">
        <f>SUM(C43*25.4)</f>
        <v>-0.1777999999999917</v>
      </c>
    </row>
    <row r="44" spans="1:5" ht="12.75">
      <c r="A44" s="84" t="s">
        <v>45</v>
      </c>
      <c r="B44" s="80">
        <v>0</v>
      </c>
      <c r="C44" s="49">
        <f>Sheet1!D128</f>
        <v>-3.606</v>
      </c>
      <c r="D44" s="75">
        <v>0</v>
      </c>
      <c r="E44" s="50">
        <f>SUM(C44*25.4)</f>
        <v>-91.5924</v>
      </c>
    </row>
    <row r="45" spans="1:5" ht="12.75">
      <c r="A45" s="83" t="s">
        <v>70</v>
      </c>
      <c r="B45" s="49">
        <f>Sheet1!C96</f>
        <v>-3.5979999999999954</v>
      </c>
      <c r="C45" s="75"/>
      <c r="D45" s="49">
        <f>SUM(B45*25.4)</f>
        <v>-91.38919999999987</v>
      </c>
      <c r="E45" s="68"/>
    </row>
    <row r="46" spans="2:5" ht="12.75">
      <c r="B46" s="28"/>
      <c r="C46" s="4"/>
      <c r="D46" s="4"/>
      <c r="E46" s="4"/>
    </row>
    <row r="47" spans="2:5" ht="12.75">
      <c r="B47" s="4"/>
      <c r="C47" s="5" t="s">
        <v>87</v>
      </c>
      <c r="D47" s="4"/>
      <c r="E47" s="4"/>
    </row>
    <row r="48" spans="1:5" ht="12.75">
      <c r="A48" s="83" t="s">
        <v>61</v>
      </c>
      <c r="B48" s="68" t="s">
        <v>64</v>
      </c>
      <c r="C48" s="68" t="s">
        <v>62</v>
      </c>
      <c r="D48" s="68" t="s">
        <v>65</v>
      </c>
      <c r="E48" s="68" t="s">
        <v>63</v>
      </c>
    </row>
    <row r="49" spans="1:5" ht="12.75">
      <c r="A49" s="83" t="s">
        <v>88</v>
      </c>
      <c r="B49" s="14">
        <f>Sheet1!A45</f>
        <v>-7.035</v>
      </c>
      <c r="C49" s="76">
        <f>Sheet1!A188</f>
        <v>-0.23299999999999965</v>
      </c>
      <c r="D49" s="76">
        <f>SUM(B49*25.4)</f>
        <v>-178.689</v>
      </c>
      <c r="E49" s="82">
        <f>SUM(C49*25.4)</f>
        <v>-5.918199999999991</v>
      </c>
    </row>
    <row r="50" spans="1:5" ht="12.75">
      <c r="A50" s="83" t="s">
        <v>89</v>
      </c>
      <c r="B50" s="78">
        <f>Sheet1!B45</f>
        <v>-2.4989999999999988</v>
      </c>
      <c r="C50" s="42"/>
      <c r="D50" s="49">
        <f>SUM(B50*25.4)</f>
        <v>-63.47459999999997</v>
      </c>
      <c r="E50" s="74"/>
    </row>
    <row r="51" spans="1:5" ht="12.75">
      <c r="A51" s="83" t="s">
        <v>90</v>
      </c>
      <c r="B51" s="30">
        <f>Sheet1!C45</f>
        <v>-0.7420000000000009</v>
      </c>
      <c r="C51" s="49">
        <f>Sheet1!C188</f>
        <v>-2.378</v>
      </c>
      <c r="D51" s="49">
        <f>SUM(B51*25.4)</f>
        <v>-18.846800000000023</v>
      </c>
      <c r="E51" s="50">
        <f>SUM(C51*25.4)</f>
        <v>-60.4012</v>
      </c>
    </row>
    <row r="52" spans="1:5" ht="12.75">
      <c r="A52" s="83" t="s">
        <v>91</v>
      </c>
      <c r="B52" s="30">
        <f>Sheet1!D45</f>
        <v>-0.7420000000000009</v>
      </c>
      <c r="C52" s="49">
        <f>Sheet1!D188</f>
        <v>-5.458</v>
      </c>
      <c r="D52" s="49">
        <f>SUM(B52*25.4)</f>
        <v>-18.846800000000023</v>
      </c>
      <c r="E52" s="50">
        <f>SUM(C52*25.4)</f>
        <v>-138.6332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mjrogers</dc:creator>
  <cp:keywords/>
  <dc:description/>
  <cp:lastModifiedBy>ylevash</cp:lastModifiedBy>
  <cp:lastPrinted>2009-07-02T21:30:02Z</cp:lastPrinted>
  <dcterms:created xsi:type="dcterms:W3CDTF">2009-05-26T17:19:38Z</dcterms:created>
  <dcterms:modified xsi:type="dcterms:W3CDTF">2009-07-02T21:30:26Z</dcterms:modified>
  <cp:category/>
  <cp:version/>
  <cp:contentType/>
  <cp:contentStatus/>
</cp:coreProperties>
</file>